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9420" windowHeight="4245" activeTab="4"/>
  </bookViews>
  <sheets>
    <sheet name="Summary" sheetId="1" r:id="rId1"/>
    <sheet name="Consol_PL" sheetId="2" r:id="rId2"/>
    <sheet name="Consol_BS" sheetId="3" r:id="rId3"/>
    <sheet name="Consol_CF" sheetId="4" r:id="rId4"/>
    <sheet name="Consol_EQ" sheetId="5" r:id="rId5"/>
    <sheet name="Consol_RGL" sheetId="6" r:id="rId6"/>
  </sheets>
  <externalReferences>
    <externalReference r:id="rId9"/>
  </externalReferences>
  <definedNames>
    <definedName name="_xlnm.Print_Area" localSheetId="2">'Consol_BS'!$A$1:$E$56</definedName>
    <definedName name="_xlnm.Print_Area" localSheetId="3">'Consol_CF'!$A$1:$G$61</definedName>
    <definedName name="_xlnm.Print_Area" localSheetId="4">'Consol_EQ'!$A$1:$I$66</definedName>
    <definedName name="_xlnm.Print_Area" localSheetId="1">'Consol_PL'!$A$1:$I$55</definedName>
    <definedName name="_xlnm.Print_Area" localSheetId="5">'Consol_RGL'!$A$1:$E$41</definedName>
    <definedName name="_xlnm.Print_Area" localSheetId="0">'Summary'!$A$1:$J$47</definedName>
  </definedNames>
  <calcPr fullCalcOnLoad="1"/>
</workbook>
</file>

<file path=xl/sharedStrings.xml><?xml version="1.0" encoding="utf-8"?>
<sst xmlns="http://schemas.openxmlformats.org/spreadsheetml/2006/main" count="253" uniqueCount="172">
  <si>
    <t>(Company No.: 577765-U)</t>
  </si>
  <si>
    <t>Doubtful debts recovered</t>
  </si>
  <si>
    <t>Balance as at 1 July 2007</t>
  </si>
  <si>
    <t>Tax paid, net</t>
  </si>
  <si>
    <t>Cash and cash equivalents at beginning of year</t>
  </si>
  <si>
    <t>Loss for the period</t>
  </si>
  <si>
    <t xml:space="preserve">The Condensed Consolidated Statements of Changes in Equity should be read in conjunction with the audited financial </t>
  </si>
  <si>
    <t>the income statements</t>
  </si>
  <si>
    <t>Net Gains/(Losses) not recognised in</t>
  </si>
  <si>
    <t>CASH FLOWS FROM OPERATING ACTIVITIES</t>
  </si>
  <si>
    <t>Interest income</t>
  </si>
  <si>
    <t>Changes in working capital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</si>
  <si>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</si>
  <si>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</si>
  <si>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</si>
  <si>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</si>
  <si>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comprise :</t>
  </si>
  <si>
    <t>Non-Distributable</t>
  </si>
  <si>
    <t>Distributable</t>
  </si>
  <si>
    <t>TOTAL</t>
  </si>
  <si>
    <t>PART A3 : ADDITIONAL INFORMATION</t>
  </si>
  <si>
    <t>Gross interest income</t>
  </si>
  <si>
    <t>Goodwill on Consolidation</t>
  </si>
  <si>
    <t>ICULS (Equity)</t>
  </si>
  <si>
    <t>RCSLS (Equity)</t>
  </si>
  <si>
    <t>ICCPS (Liability)</t>
  </si>
  <si>
    <t>ICULS (Liability)</t>
  </si>
  <si>
    <t>RCSLS (Liability)</t>
  </si>
  <si>
    <t>Proceeds from borrowings</t>
  </si>
  <si>
    <t>Repayment of term loan</t>
  </si>
  <si>
    <t>Interest paid</t>
  </si>
  <si>
    <t>Investment Properties</t>
  </si>
  <si>
    <t>(unaudited)</t>
  </si>
  <si>
    <t>(audited)</t>
  </si>
  <si>
    <t>As at End of Current</t>
  </si>
  <si>
    <t>Quarter</t>
  </si>
  <si>
    <t>Year End</t>
  </si>
  <si>
    <t>Current</t>
  </si>
  <si>
    <t>Comparative</t>
  </si>
  <si>
    <t>Quarter Ended</t>
  </si>
  <si>
    <t>Cumulative</t>
  </si>
  <si>
    <t>Operating profit before working capital changes</t>
  </si>
  <si>
    <t>Development costs incurred and deferred</t>
  </si>
  <si>
    <t>Proceeds from disposal of property, plant and equipment</t>
  </si>
  <si>
    <t>ASSETS</t>
  </si>
  <si>
    <t>TOTAL ASSETS</t>
  </si>
  <si>
    <t>EQUITY AND LIABILITIES</t>
  </si>
  <si>
    <t>Equity attributable to equity holders of the Company</t>
  </si>
  <si>
    <t>Total equity</t>
  </si>
  <si>
    <t>Non-current liabilities</t>
  </si>
  <si>
    <t>Total liabilities</t>
  </si>
  <si>
    <t>TOTAL EQUITY AND LIABILITIES</t>
  </si>
  <si>
    <t>Assets held for sale</t>
  </si>
  <si>
    <t>Depreciation of property, plant and equipment</t>
  </si>
  <si>
    <t>Amortisation of prepaid lease payment</t>
  </si>
  <si>
    <t>Net loss for the period</t>
  </si>
  <si>
    <t>Basic loss per share(sen)</t>
  </si>
  <si>
    <t>Gross interest expense</t>
  </si>
  <si>
    <t>Loss before taxation</t>
  </si>
  <si>
    <t>Loss after taxation and minority interest</t>
  </si>
  <si>
    <t>Loss after taxation</t>
  </si>
  <si>
    <t>Interest expense</t>
  </si>
  <si>
    <t>Share</t>
  </si>
  <si>
    <t>Revaluation</t>
  </si>
  <si>
    <t>ICCPS &amp; Equity</t>
  </si>
  <si>
    <t>Accumulated</t>
  </si>
  <si>
    <t>Capital</t>
  </si>
  <si>
    <t>Premium</t>
  </si>
  <si>
    <t>Reserves</t>
  </si>
  <si>
    <t>Components</t>
  </si>
  <si>
    <t>Losses</t>
  </si>
  <si>
    <t>of Loan Stocks</t>
  </si>
  <si>
    <t>Net assets per share (RM)</t>
  </si>
  <si>
    <t xml:space="preserve"> </t>
  </si>
  <si>
    <t>As at Preceding Financial</t>
  </si>
  <si>
    <t>Adjustment for non-cash items:-</t>
  </si>
  <si>
    <t>Repayment of hire purchase creditors</t>
  </si>
  <si>
    <t>To Date</t>
  </si>
  <si>
    <t>Operating expenses</t>
  </si>
  <si>
    <t>Other operating income</t>
  </si>
  <si>
    <t>Finance costs</t>
  </si>
  <si>
    <t>Minority interest</t>
  </si>
  <si>
    <t>Non- Current Assets</t>
  </si>
  <si>
    <t>Deferred Tax Liabilities</t>
  </si>
  <si>
    <t xml:space="preserve">The Condensed Consolidated Cash Flow Statements should be read in conjunction with the audited </t>
  </si>
  <si>
    <t>UNAUDITED CONDENSED CONSOLIDATED INCOME STATEMENTS</t>
  </si>
  <si>
    <t>UNAUDITED CONDENSED CONSOLIDATED STATEMENTS OF CHANGES IN EQUITY</t>
  </si>
  <si>
    <t>Total recognised losses</t>
  </si>
  <si>
    <t>UNAUDITED CONDENSED CONSOLIDATED STATEMENT OF RECOGNISED GAINS AND LOSSES</t>
  </si>
  <si>
    <t>UNAUDITED CONDENSED CONSOLIDATED CASH FLOW STATEMENTS</t>
  </si>
  <si>
    <t>The Board of Directors is pleased to announce the unaudited results of the Group for the Quarter</t>
  </si>
  <si>
    <t>Cumulative Quarter ended</t>
  </si>
  <si>
    <t>The Condensed Consolidated Income Statements should be read in conjunction with the audited</t>
  </si>
  <si>
    <t>Prepaid Lease Payments</t>
  </si>
  <si>
    <t>Share Premium</t>
  </si>
  <si>
    <t>Revaluation Reserve</t>
  </si>
  <si>
    <t>The Condensed Consolidated Balance Sheets should be read in conjunction with the audited</t>
  </si>
  <si>
    <t>MITHRIL BERHAD</t>
  </si>
  <si>
    <t>PART A2 : SUMMARY OF KEY FINANCIAL INFORMATION</t>
  </si>
  <si>
    <t>Individual Quarter</t>
  </si>
  <si>
    <t>Cumulative Quarter</t>
  </si>
  <si>
    <t>Preceding year</t>
  </si>
  <si>
    <t>Current year</t>
  </si>
  <si>
    <t>corresponding</t>
  </si>
  <si>
    <t>quarter</t>
  </si>
  <si>
    <t>to date</t>
  </si>
  <si>
    <t>period to date</t>
  </si>
  <si>
    <t>RM'000</t>
  </si>
  <si>
    <t>RM'001</t>
  </si>
  <si>
    <t>Revenue</t>
  </si>
  <si>
    <t>Dividend per share(sen)</t>
  </si>
  <si>
    <t>N/A</t>
  </si>
  <si>
    <t>CONDENSED CONSOLIDATED BALANCE SHEETS</t>
  </si>
  <si>
    <t>As at</t>
  </si>
  <si>
    <t>Property, Plant and Equipment</t>
  </si>
  <si>
    <t>Current Assets</t>
  </si>
  <si>
    <t>Inventories</t>
  </si>
  <si>
    <t>Trade and Other Receivables</t>
  </si>
  <si>
    <t>Cash &amp; Bank Balances</t>
  </si>
  <si>
    <t>Current Liabilities</t>
  </si>
  <si>
    <t>Trade and Other Payables</t>
  </si>
  <si>
    <t>Short-term Borrowings</t>
  </si>
  <si>
    <t>Taxation</t>
  </si>
  <si>
    <t>Share Capital</t>
  </si>
  <si>
    <t>ICCPS (Equity)</t>
  </si>
  <si>
    <t>Borrowings</t>
  </si>
  <si>
    <t>Accumulated Losses</t>
  </si>
  <si>
    <t>Loss from operations</t>
  </si>
  <si>
    <t>Cash generated from operations</t>
  </si>
  <si>
    <t>Net cash (used in)/generated from financing activities</t>
  </si>
  <si>
    <t>Net loss (Cumulative)</t>
  </si>
  <si>
    <t>Cash and cash equivalents at end of period</t>
  </si>
  <si>
    <t>Loss per share:</t>
  </si>
  <si>
    <t>- Basic (sen)</t>
  </si>
  <si>
    <t>- Diluted (sen)</t>
  </si>
  <si>
    <t>30.06.08</t>
  </si>
  <si>
    <t xml:space="preserve">   plant and equipment</t>
  </si>
  <si>
    <t>FOR THE QUARTER ENDED 30TH SEPTEMBER 2008</t>
  </si>
  <si>
    <t>ended 30th September 2008.</t>
  </si>
  <si>
    <t>30.09.08</t>
  </si>
  <si>
    <t>30.09.07</t>
  </si>
  <si>
    <t>QUARTERLY REPORT - 30th SEPTEMBER 2008</t>
  </si>
  <si>
    <t>3 Months</t>
  </si>
  <si>
    <t>financial statements for the year ended 30 June 2008.</t>
  </si>
  <si>
    <t>AS AT 30TH SEPTEMBER 2008</t>
  </si>
  <si>
    <t>3 Months Ended</t>
  </si>
  <si>
    <t>FOR THE CUMULATIVE QUARTER ENDED 30TH SEPTEMBER 2008</t>
  </si>
  <si>
    <t>statements for the year ended 30 June 2008.</t>
  </si>
  <si>
    <t>Impairment loss on property,</t>
  </si>
  <si>
    <t>Balance as at 30 September 2007</t>
  </si>
  <si>
    <t>Balance as at 30 September 2008</t>
  </si>
  <si>
    <t xml:space="preserve">Relating to </t>
  </si>
  <si>
    <t>Assets Held</t>
  </si>
  <si>
    <t>for Sale</t>
  </si>
  <si>
    <t>Others</t>
  </si>
  <si>
    <t>Tax recoverable</t>
  </si>
  <si>
    <t>Amount recognised directly in equity relating to</t>
  </si>
  <si>
    <t xml:space="preserve">   assets classified as held for sale</t>
  </si>
  <si>
    <t>Gain on disposal of property, plant and equipment</t>
  </si>
  <si>
    <t>Loss on disposal of subsidiary company</t>
  </si>
  <si>
    <t>Decrease/(Increase) in receivables</t>
  </si>
  <si>
    <t>Decrease in payables</t>
  </si>
  <si>
    <t>(Increase)/decrease in inventories</t>
  </si>
  <si>
    <t>Write-back of slow-moving and obsolete stocks</t>
  </si>
  <si>
    <t>Net cash (used in)/generated from investing activities</t>
  </si>
  <si>
    <t>Net cash generated from/(used in) operating activities</t>
  </si>
  <si>
    <t>Net increase/(decrease) in cash and cash equivalents</t>
  </si>
  <si>
    <t>Fixed Deposit for Sinking Fund account</t>
  </si>
  <si>
    <t>Cash and Bank Balances</t>
  </si>
  <si>
    <t>Bank Overdrafts</t>
  </si>
  <si>
    <t>Net proceeds from disposal of a subsidiary company</t>
  </si>
  <si>
    <t>Balance as at 1 July 2008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</si>
</sst>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&quot; &quot;#,##0_);\(&quot; &quot;#,##0\)"/>
    <numFmt numFmtId="171" formatCode="&quot; &quot;#,##0_);[Red]\(&quot; &quot;#,##0\)"/>
    <numFmt numFmtId="172" formatCode="&quot; &quot;#,##0.00_);\(&quot; &quot;#,##0.00\)"/>
    <numFmt numFmtId="173" formatCode="&quot; &quot;#,##0.00_);[Red]\(&quot; &quot;#,##0.00\)"/>
    <numFmt numFmtId="174" formatCode="_(&quot; &quot;* #,##0_);_(&quot; &quot;* \(#,##0\);_(&quot; &quot;* &quot;-&quot;_);_(@_)"/>
    <numFmt numFmtId="175" formatCode="_(&quot; &quot;* #,##0.00_);_(&quot; &quot;* \(#,##0.00\);_(&quot; &quot;* &quot;-&quot;??_);_(@_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_);_(* \(#,##0\);_(* &quot;-&quot;??_);_(@_)"/>
    <numFmt numFmtId="191" formatCode="0.00_);[Red]\(0.00\)"/>
    <numFmt numFmtId="192" formatCode="0.00;[Red]0.00"/>
    <numFmt numFmtId="193" formatCode="0_);[Red]\(0\)"/>
    <numFmt numFmtId="194" formatCode="#,##0.000_);[Red]\(#,##0.000\)"/>
    <numFmt numFmtId="195" formatCode="#,##0.0000_);[Red]\(#,##0.0000\)"/>
    <numFmt numFmtId="196" formatCode="#,##0.0_);[Red]\(#,##0.0\)"/>
    <numFmt numFmtId="197" formatCode="_(* #,##0.0_);_(* \(#,##0.0\);_(* &quot;-&quot;??_);_(@_)"/>
    <numFmt numFmtId="198" formatCode="#,##0.0_);\(#,##0.0\)"/>
    <numFmt numFmtId="199" formatCode="#,##0.0000_);\(#,##0.00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_(* #,##0.0_);_(* \(#,##0.0\);_(* &quot;-&quot;_);_(@_)"/>
    <numFmt numFmtId="205" formatCode="_(* #,##0.00_);_(* \(#,##0.00\);_(* &quot;-&quot;_);_(@_)"/>
    <numFmt numFmtId="206" formatCode="0.0000"/>
    <numFmt numFmtId="207" formatCode="#,##0.000_);\(#,##0.000\)"/>
    <numFmt numFmtId="208" formatCode="_(* #,##0.000_);_(* \(#,##0.000\);_(* &quot;-&quot;??_);_(@_)"/>
  </numFmts>
  <fonts count="11">
    <font>
      <sz val="10"/>
      <name val="Arial"/>
      <family val="0"/>
    </font>
    <font>
      <sz val="12"/>
      <name val="Arial MT"/>
      <family val="0"/>
    </font>
    <font>
      <sz val="10"/>
      <name val="Century Gothic"/>
      <family val="2"/>
    </font>
    <font>
      <u val="single"/>
      <sz val="10"/>
      <name val="Century Gothic"/>
      <family val="2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u val="single"/>
      <sz val="10"/>
      <name val="Arial"/>
      <family val="2"/>
    </font>
    <font>
      <b/>
      <u val="singleAccounting"/>
      <sz val="10"/>
      <name val="Century Gothic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3">
    <xf numFmtId="38" fontId="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21" applyFont="1">
      <alignment/>
      <protection/>
    </xf>
    <xf numFmtId="0" fontId="3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0" xfId="21" applyFont="1" applyAlignment="1">
      <alignment horizontal="left"/>
      <protection/>
    </xf>
    <xf numFmtId="0" fontId="5" fillId="0" borderId="1" xfId="21" applyFont="1" applyBorder="1" applyAlignment="1">
      <alignment horizontal="center"/>
      <protection/>
    </xf>
    <xf numFmtId="0" fontId="5" fillId="0" borderId="0" xfId="21" applyFont="1" applyAlignment="1">
      <alignment horizontal="center"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2" fillId="0" borderId="0" xfId="21" applyFont="1" applyBorder="1">
      <alignment/>
      <protection/>
    </xf>
    <xf numFmtId="37" fontId="2" fillId="0" borderId="0" xfId="21" applyNumberFormat="1" applyFont="1">
      <alignment/>
      <protection/>
    </xf>
    <xf numFmtId="0" fontId="2" fillId="0" borderId="0" xfId="21" applyFont="1" applyAlignment="1">
      <alignment horizontal="justify" wrapText="1"/>
      <protection/>
    </xf>
    <xf numFmtId="0" fontId="2" fillId="0" borderId="0" xfId="21" applyFont="1" applyAlignment="1">
      <alignment horizontal="left" wrapText="1"/>
      <protection/>
    </xf>
    <xf numFmtId="0" fontId="5" fillId="0" borderId="1" xfId="21" applyFont="1" applyBorder="1" applyAlignment="1">
      <alignment horizontal="centerContinuous"/>
      <protection/>
    </xf>
    <xf numFmtId="0" fontId="0" fillId="0" borderId="0" xfId="0" applyFont="1" applyAlignment="1">
      <alignment/>
    </xf>
    <xf numFmtId="37" fontId="2" fillId="0" borderId="0" xfId="15" applyNumberFormat="1" applyFont="1" applyBorder="1" applyAlignment="1">
      <alignment horizontal="right"/>
    </xf>
    <xf numFmtId="37" fontId="2" fillId="0" borderId="0" xfId="15" applyNumberFormat="1" applyFont="1" applyBorder="1" applyAlignment="1">
      <alignment/>
    </xf>
    <xf numFmtId="37" fontId="2" fillId="0" borderId="0" xfId="21" applyNumberFormat="1" applyFont="1" applyBorder="1">
      <alignment/>
      <protection/>
    </xf>
    <xf numFmtId="37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 horizontal="right"/>
    </xf>
    <xf numFmtId="39" fontId="2" fillId="0" borderId="1" xfId="15" applyNumberFormat="1" applyFont="1" applyBorder="1" applyAlignment="1">
      <alignment horizontal="right"/>
    </xf>
    <xf numFmtId="39" fontId="2" fillId="0" borderId="0" xfId="15" applyNumberFormat="1" applyFont="1" applyBorder="1" applyAlignment="1">
      <alignment/>
    </xf>
    <xf numFmtId="39" fontId="2" fillId="0" borderId="0" xfId="21" applyNumberFormat="1" applyFont="1">
      <alignment/>
      <protection/>
    </xf>
    <xf numFmtId="39" fontId="2" fillId="0" borderId="0" xfId="15" applyNumberFormat="1" applyFont="1" applyBorder="1" applyAlignment="1">
      <alignment horizontal="right"/>
    </xf>
    <xf numFmtId="199" fontId="2" fillId="0" borderId="0" xfId="21" applyNumberFormat="1" applyFont="1">
      <alignment/>
      <protection/>
    </xf>
    <xf numFmtId="199" fontId="2" fillId="0" borderId="0" xfId="15" applyNumberFormat="1" applyFont="1" applyBorder="1" applyAlignment="1">
      <alignment horizontal="right"/>
    </xf>
    <xf numFmtId="41" fontId="0" fillId="0" borderId="0" xfId="0" applyNumberFormat="1" applyFont="1" applyAlignment="1">
      <alignment/>
    </xf>
    <xf numFmtId="0" fontId="6" fillId="0" borderId="0" xfId="21" applyFont="1">
      <alignment/>
      <protection/>
    </xf>
    <xf numFmtId="190" fontId="2" fillId="0" borderId="0" xfId="15" applyNumberFormat="1" applyFont="1" applyBorder="1" applyAlignment="1">
      <alignment horizontal="right"/>
    </xf>
    <xf numFmtId="190" fontId="2" fillId="0" borderId="0" xfId="15" applyNumberFormat="1" applyFont="1" applyAlignment="1">
      <alignment horizontal="right"/>
    </xf>
    <xf numFmtId="190" fontId="2" fillId="0" borderId="0" xfId="21" applyNumberFormat="1" applyFont="1">
      <alignment/>
      <protection/>
    </xf>
    <xf numFmtId="0" fontId="2" fillId="0" borderId="0" xfId="21" applyFont="1" applyAlignment="1">
      <alignment horizontal="center" vertical="top"/>
      <protection/>
    </xf>
    <xf numFmtId="37" fontId="2" fillId="0" borderId="0" xfId="15" applyNumberFormat="1" applyFont="1" applyBorder="1" applyAlignment="1">
      <alignment horizontal="right" vertical="top"/>
    </xf>
    <xf numFmtId="37" fontId="2" fillId="0" borderId="0" xfId="15" applyNumberFormat="1" applyFont="1" applyBorder="1" applyAlignment="1">
      <alignment vertical="top"/>
    </xf>
    <xf numFmtId="37" fontId="2" fillId="0" borderId="0" xfId="21" applyNumberFormat="1" applyFont="1" applyAlignment="1">
      <alignment vertical="top"/>
      <protection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2" fillId="0" borderId="0" xfId="0" applyNumberFormat="1" applyFont="1" applyBorder="1" applyAlignment="1">
      <alignment/>
    </xf>
    <xf numFmtId="41" fontId="2" fillId="0" borderId="0" xfId="21" applyNumberFormat="1" applyFont="1">
      <alignment/>
      <protection/>
    </xf>
    <xf numFmtId="41" fontId="2" fillId="0" borderId="0" xfId="0" applyNumberFormat="1" applyFont="1" applyFill="1" applyAlignment="1">
      <alignment/>
    </xf>
    <xf numFmtId="41" fontId="5" fillId="0" borderId="0" xfId="0" applyNumberFormat="1" applyFont="1" applyFill="1" applyBorder="1" applyAlignment="1">
      <alignment horizontal="center"/>
    </xf>
    <xf numFmtId="41" fontId="2" fillId="0" borderId="0" xfId="0" applyNumberFormat="1" applyFont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3" fontId="2" fillId="0" borderId="0" xfId="15" applyFont="1" applyAlignment="1">
      <alignment/>
    </xf>
    <xf numFmtId="43" fontId="2" fillId="0" borderId="0" xfId="15" applyFont="1" applyBorder="1" applyAlignment="1">
      <alignment/>
    </xf>
    <xf numFmtId="41" fontId="2" fillId="0" borderId="1" xfId="0" applyNumberFormat="1" applyFont="1" applyBorder="1" applyAlignment="1">
      <alignment/>
    </xf>
    <xf numFmtId="41" fontId="2" fillId="0" borderId="0" xfId="15" applyNumberFormat="1" applyFont="1" applyAlignment="1">
      <alignment/>
    </xf>
    <xf numFmtId="41" fontId="2" fillId="0" borderId="0" xfId="15" applyNumberFormat="1" applyFont="1" applyBorder="1" applyAlignment="1">
      <alignment/>
    </xf>
    <xf numFmtId="41" fontId="2" fillId="0" borderId="1" xfId="15" applyNumberFormat="1" applyFont="1" applyBorder="1" applyAlignment="1">
      <alignment/>
    </xf>
    <xf numFmtId="41" fontId="2" fillId="0" borderId="2" xfId="0" applyNumberFormat="1" applyFont="1" applyBorder="1" applyAlignment="1">
      <alignment/>
    </xf>
    <xf numFmtId="41" fontId="2" fillId="0" borderId="2" xfId="15" applyNumberFormat="1" applyFont="1" applyBorder="1" applyAlignment="1">
      <alignment/>
    </xf>
    <xf numFmtId="43" fontId="2" fillId="0" borderId="0" xfId="0" applyNumberFormat="1" applyFont="1" applyFill="1" applyBorder="1" applyAlignment="1">
      <alignment horizontal="right"/>
    </xf>
    <xf numFmtId="43" fontId="2" fillId="0" borderId="0" xfId="15" applyNumberFormat="1" applyFont="1" applyFill="1" applyBorder="1" applyAlignment="1">
      <alignment horizontal="right"/>
    </xf>
    <xf numFmtId="43" fontId="2" fillId="0" borderId="0" xfId="15" applyFont="1" applyFill="1" applyBorder="1" applyAlignment="1">
      <alignment horizontal="right"/>
    </xf>
    <xf numFmtId="41" fontId="7" fillId="0" borderId="0" xfId="0" applyNumberFormat="1" applyFont="1" applyFill="1" applyAlignment="1">
      <alignment horizontal="center"/>
    </xf>
    <xf numFmtId="41" fontId="2" fillId="0" borderId="1" xfId="0" applyNumberFormat="1" applyFont="1" applyBorder="1" applyAlignment="1">
      <alignment horizontal="center"/>
    </xf>
    <xf numFmtId="41" fontId="2" fillId="0" borderId="3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/>
    </xf>
    <xf numFmtId="0" fontId="3" fillId="0" borderId="4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Continuous"/>
    </xf>
    <xf numFmtId="0" fontId="2" fillId="0" borderId="4" xfId="0" applyNumberFormat="1" applyFont="1" applyBorder="1" applyAlignment="1">
      <alignment horizontal="center"/>
    </xf>
    <xf numFmtId="41" fontId="2" fillId="0" borderId="6" xfId="0" applyNumberFormat="1" applyFont="1" applyBorder="1" applyAlignment="1">
      <alignment/>
    </xf>
    <xf numFmtId="41" fontId="2" fillId="0" borderId="7" xfId="0" applyNumberFormat="1" applyFont="1" applyBorder="1" applyAlignment="1">
      <alignment horizontal="center"/>
    </xf>
    <xf numFmtId="41" fontId="2" fillId="0" borderId="8" xfId="0" applyNumberFormat="1" applyFont="1" applyBorder="1" applyAlignment="1">
      <alignment horizontal="center"/>
    </xf>
    <xf numFmtId="41" fontId="2" fillId="0" borderId="9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41" fontId="2" fillId="0" borderId="12" xfId="0" applyNumberFormat="1" applyFont="1" applyBorder="1" applyAlignment="1">
      <alignment horizontal="center"/>
    </xf>
    <xf numFmtId="41" fontId="2" fillId="0" borderId="11" xfId="0" applyNumberFormat="1" applyFont="1" applyBorder="1" applyAlignment="1">
      <alignment horizontal="center"/>
    </xf>
    <xf numFmtId="41" fontId="2" fillId="0" borderId="7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2" fillId="0" borderId="13" xfId="0" applyNumberFormat="1" applyFont="1" applyBorder="1" applyAlignment="1">
      <alignment/>
    </xf>
    <xf numFmtId="190" fontId="2" fillId="0" borderId="0" xfId="15" applyNumberFormat="1" applyFont="1" applyBorder="1" applyAlignment="1">
      <alignment/>
    </xf>
    <xf numFmtId="37" fontId="5" fillId="0" borderId="1" xfId="21" applyNumberFormat="1" applyFont="1" applyBorder="1" applyAlignment="1">
      <alignment horizontal="centerContinuous"/>
      <protection/>
    </xf>
    <xf numFmtId="37" fontId="5" fillId="0" borderId="0" xfId="21" applyNumberFormat="1" applyFont="1" applyAlignment="1">
      <alignment horizontal="center"/>
      <protection/>
    </xf>
    <xf numFmtId="37" fontId="0" fillId="0" borderId="0" xfId="0" applyNumberFormat="1" applyAlignment="1">
      <alignment/>
    </xf>
    <xf numFmtId="43" fontId="2" fillId="0" borderId="0" xfId="15" applyFont="1" applyBorder="1" applyAlignment="1">
      <alignment horizontal="right"/>
    </xf>
    <xf numFmtId="199" fontId="2" fillId="0" borderId="0" xfId="21" applyNumberFormat="1" applyFont="1" applyAlignment="1">
      <alignment horizontal="right"/>
      <protection/>
    </xf>
    <xf numFmtId="41" fontId="2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15" applyNumberFormat="1" applyFont="1" applyFill="1" applyAlignment="1" quotePrefix="1">
      <alignment horizontal="right"/>
    </xf>
    <xf numFmtId="1" fontId="4" fillId="0" borderId="0" xfId="15" applyNumberFormat="1" applyFont="1" applyFill="1" applyBorder="1" applyAlignment="1" quotePrefix="1">
      <alignment horizontal="right"/>
    </xf>
    <xf numFmtId="0" fontId="2" fillId="0" borderId="14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17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1" xfId="21" applyFont="1" applyBorder="1" applyAlignment="1">
      <alignment horizontal="right"/>
      <protection/>
    </xf>
    <xf numFmtId="0" fontId="5" fillId="0" borderId="0" xfId="21" applyFont="1" applyAlignment="1">
      <alignment horizontal="right"/>
      <protection/>
    </xf>
    <xf numFmtId="0" fontId="5" fillId="0" borderId="0" xfId="21" applyFont="1" applyBorder="1" applyAlignment="1">
      <alignment horizontal="right"/>
      <protection/>
    </xf>
    <xf numFmtId="14" fontId="5" fillId="0" borderId="0" xfId="21" applyNumberFormat="1" applyFont="1" applyAlignment="1">
      <alignment horizontal="right"/>
      <protection/>
    </xf>
    <xf numFmtId="38" fontId="2" fillId="0" borderId="0" xfId="21" applyNumberFormat="1" applyFont="1" applyFill="1">
      <alignment/>
      <protection/>
    </xf>
    <xf numFmtId="199" fontId="2" fillId="0" borderId="0" xfId="15" applyNumberFormat="1" applyFont="1" applyBorder="1" applyAlignment="1">
      <alignment/>
    </xf>
    <xf numFmtId="37" fontId="5" fillId="0" borderId="0" xfId="21" applyNumberFormat="1" applyFont="1" applyAlignment="1">
      <alignment horizontal="right"/>
      <protection/>
    </xf>
    <xf numFmtId="37" fontId="5" fillId="0" borderId="1" xfId="21" applyNumberFormat="1" applyFont="1" applyBorder="1" applyAlignment="1">
      <alignment horizontal="right"/>
      <protection/>
    </xf>
    <xf numFmtId="41" fontId="2" fillId="0" borderId="1" xfId="0" applyNumberFormat="1" applyFont="1" applyFill="1" applyBorder="1" applyAlignment="1">
      <alignment/>
    </xf>
    <xf numFmtId="43" fontId="2" fillId="0" borderId="0" xfId="15" applyFont="1" applyFill="1" applyAlignment="1">
      <alignment/>
    </xf>
    <xf numFmtId="15" fontId="5" fillId="0" borderId="0" xfId="0" applyNumberFormat="1" applyFont="1" applyFill="1" applyAlignment="1">
      <alignment horizontal="right"/>
    </xf>
    <xf numFmtId="15" fontId="4" fillId="0" borderId="0" xfId="0" applyNumberFormat="1" applyFont="1" applyAlignment="1">
      <alignment horizontal="left"/>
    </xf>
    <xf numFmtId="41" fontId="2" fillId="0" borderId="0" xfId="0" applyNumberFormat="1" applyFont="1" applyFill="1" applyBorder="1" applyAlignment="1">
      <alignment/>
    </xf>
    <xf numFmtId="41" fontId="2" fillId="0" borderId="7" xfId="0" applyNumberFormat="1" applyFont="1" applyFill="1" applyBorder="1" applyAlignment="1">
      <alignment/>
    </xf>
    <xf numFmtId="41" fontId="2" fillId="0" borderId="12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1" fontId="2" fillId="0" borderId="0" xfId="0" applyNumberFormat="1" applyFont="1" applyFill="1" applyAlignment="1" quotePrefix="1">
      <alignment/>
    </xf>
    <xf numFmtId="190" fontId="2" fillId="0" borderId="0" xfId="15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4" xfId="0" applyNumberFormat="1" applyFont="1" applyBorder="1" applyAlignment="1">
      <alignment horizontal="center"/>
    </xf>
    <xf numFmtId="41" fontId="5" fillId="0" borderId="0" xfId="0" applyNumberFormat="1" applyFont="1" applyFill="1" applyAlignment="1">
      <alignment/>
    </xf>
    <xf numFmtId="0" fontId="5" fillId="0" borderId="0" xfId="21" applyFont="1" applyFill="1">
      <alignment/>
      <protection/>
    </xf>
    <xf numFmtId="41" fontId="7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/>
    </xf>
    <xf numFmtId="41" fontId="2" fillId="0" borderId="1" xfId="0" applyNumberFormat="1" applyFont="1" applyFill="1" applyBorder="1" applyAlignment="1">
      <alignment horizontal="center"/>
    </xf>
    <xf numFmtId="41" fontId="2" fillId="0" borderId="15" xfId="0" applyNumberFormat="1" applyFont="1" applyFill="1" applyBorder="1" applyAlignment="1">
      <alignment horizontal="center"/>
    </xf>
    <xf numFmtId="41" fontId="2" fillId="0" borderId="1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2" fillId="0" borderId="0" xfId="15" applyFont="1" applyFill="1" applyBorder="1" applyAlignment="1">
      <alignment/>
    </xf>
    <xf numFmtId="41" fontId="2" fillId="0" borderId="14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43" fontId="5" fillId="0" borderId="0" xfId="15" applyFont="1" applyFill="1" applyAlignment="1">
      <alignment horizontal="right"/>
    </xf>
    <xf numFmtId="43" fontId="7" fillId="0" borderId="0" xfId="15" applyFont="1" applyFill="1" applyAlignment="1">
      <alignment horizontal="right"/>
    </xf>
    <xf numFmtId="43" fontId="5" fillId="0" borderId="0" xfId="15" applyFont="1" applyFill="1" applyBorder="1" applyAlignment="1">
      <alignment horizontal="right"/>
    </xf>
    <xf numFmtId="43" fontId="2" fillId="0" borderId="0" xfId="15" applyFont="1" applyFill="1" applyAlignment="1">
      <alignment horizontal="right"/>
    </xf>
    <xf numFmtId="43" fontId="7" fillId="0" borderId="0" xfId="15" applyFont="1" applyAlignment="1">
      <alignment horizontal="right"/>
    </xf>
    <xf numFmtId="38" fontId="2" fillId="0" borderId="0" xfId="15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nsol worksheet Sep 2001 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45</xdr:row>
      <xdr:rowOff>0</xdr:rowOff>
    </xdr:from>
    <xdr:ext cx="76200" cy="200025"/>
    <xdr:sp>
      <xdr:nvSpPr>
        <xdr:cNvPr id="1" name="Text 1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2" name="Text 3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3" name="Text 5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45</xdr:row>
      <xdr:rowOff>0</xdr:rowOff>
    </xdr:from>
    <xdr:ext cx="76200" cy="200025"/>
    <xdr:sp>
      <xdr:nvSpPr>
        <xdr:cNvPr id="4" name="Text 6"/>
        <xdr:cNvSpPr txBox="1">
          <a:spLocks noChangeArrowheads="1"/>
        </xdr:cNvSpPr>
      </xdr:nvSpPr>
      <xdr:spPr>
        <a:xfrm>
          <a:off x="0" y="84201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8</xdr:row>
      <xdr:rowOff>95250</xdr:rowOff>
    </xdr:from>
    <xdr:to>
      <xdr:col>5</xdr:col>
      <xdr:colOff>981075</xdr:colOff>
      <xdr:row>8</xdr:row>
      <xdr:rowOff>95250</xdr:rowOff>
    </xdr:to>
    <xdr:sp>
      <xdr:nvSpPr>
        <xdr:cNvPr id="1" name="Line 1"/>
        <xdr:cNvSpPr>
          <a:spLocks/>
        </xdr:cNvSpPr>
      </xdr:nvSpPr>
      <xdr:spPr>
        <a:xfrm>
          <a:off x="3086100" y="1447800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8</xdr:row>
      <xdr:rowOff>95250</xdr:rowOff>
    </xdr:from>
    <xdr:to>
      <xdr:col>6</xdr:col>
      <xdr:colOff>866775</xdr:colOff>
      <xdr:row>8</xdr:row>
      <xdr:rowOff>95250</xdr:rowOff>
    </xdr:to>
    <xdr:sp>
      <xdr:nvSpPr>
        <xdr:cNvPr id="2" name="Line 7"/>
        <xdr:cNvSpPr>
          <a:spLocks/>
        </xdr:cNvSpPr>
      </xdr:nvSpPr>
      <xdr:spPr>
        <a:xfrm>
          <a:off x="6534150" y="14478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95250</xdr:rowOff>
    </xdr:from>
    <xdr:to>
      <xdr:col>6</xdr:col>
      <xdr:colOff>866775</xdr:colOff>
      <xdr:row>23</xdr:row>
      <xdr:rowOff>95250</xdr:rowOff>
    </xdr:to>
    <xdr:sp>
      <xdr:nvSpPr>
        <xdr:cNvPr id="3" name="Line 9"/>
        <xdr:cNvSpPr>
          <a:spLocks/>
        </xdr:cNvSpPr>
      </xdr:nvSpPr>
      <xdr:spPr>
        <a:xfrm>
          <a:off x="6534150" y="40386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23</xdr:row>
      <xdr:rowOff>95250</xdr:rowOff>
    </xdr:from>
    <xdr:to>
      <xdr:col>6</xdr:col>
      <xdr:colOff>866775</xdr:colOff>
      <xdr:row>23</xdr:row>
      <xdr:rowOff>95250</xdr:rowOff>
    </xdr:to>
    <xdr:sp>
      <xdr:nvSpPr>
        <xdr:cNvPr id="4" name="Line 11"/>
        <xdr:cNvSpPr>
          <a:spLocks/>
        </xdr:cNvSpPr>
      </xdr:nvSpPr>
      <xdr:spPr>
        <a:xfrm>
          <a:off x="6534150" y="4038600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23</xdr:row>
      <xdr:rowOff>95250</xdr:rowOff>
    </xdr:from>
    <xdr:to>
      <xdr:col>5</xdr:col>
      <xdr:colOff>981075</xdr:colOff>
      <xdr:row>23</xdr:row>
      <xdr:rowOff>95250</xdr:rowOff>
    </xdr:to>
    <xdr:sp>
      <xdr:nvSpPr>
        <xdr:cNvPr id="5" name="Line 13"/>
        <xdr:cNvSpPr>
          <a:spLocks/>
        </xdr:cNvSpPr>
      </xdr:nvSpPr>
      <xdr:spPr>
        <a:xfrm>
          <a:off x="3086100" y="4038600"/>
          <a:ext cx="340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chaiyk\My%20Documents\announcement\Dec%2006\Mithril%20Ann%203112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nsol_PL"/>
      <sheetName val="Consol_BS"/>
      <sheetName val="Consol_CF"/>
      <sheetName val="Consol_EQ"/>
      <sheetName val="Consol_RGL"/>
    </sheetNames>
    <sheetDataSet>
      <sheetData sheetId="0">
        <row r="1">
          <cell r="A1" t="str">
            <v>MITHRIL BERHAD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view="pageBreakPreview" zoomScaleSheetLayoutView="100" workbookViewId="0" topLeftCell="A25">
      <selection activeCell="N48" sqref="N48"/>
    </sheetView>
  </sheetViews>
  <sheetFormatPr defaultColWidth="9.140625" defaultRowHeight="12.75"/>
  <cols>
    <col min="1" max="1" width="3.8515625" style="1" customWidth="1"/>
    <col min="2" max="2" width="32.28125" style="1" customWidth="1"/>
    <col min="3" max="3" width="12.140625" style="1" customWidth="1"/>
    <col min="4" max="4" width="2.140625" style="1" customWidth="1"/>
    <col min="5" max="5" width="12.140625" style="1" customWidth="1"/>
    <col min="6" max="6" width="2.140625" style="1" customWidth="1"/>
    <col min="7" max="7" width="12.140625" style="1" customWidth="1"/>
    <col min="8" max="8" width="2.140625" style="1" customWidth="1"/>
    <col min="9" max="9" width="12.140625" style="1" customWidth="1"/>
    <col min="10" max="10" width="2.8515625" style="1" customWidth="1"/>
    <col min="11" max="11" width="3.421875" style="1" customWidth="1"/>
    <col min="12" max="12" width="0" style="1" hidden="1" customWidth="1"/>
    <col min="13" max="16384" width="9.140625" style="1" customWidth="1"/>
  </cols>
  <sheetData>
    <row r="1" ht="13.5">
      <c r="A1" s="7" t="s">
        <v>97</v>
      </c>
    </row>
    <row r="2" ht="13.5">
      <c r="A2" s="7" t="s">
        <v>0</v>
      </c>
    </row>
    <row r="4" spans="1:2" ht="13.5">
      <c r="A4" s="3" t="s">
        <v>141</v>
      </c>
      <c r="B4" s="2"/>
    </row>
    <row r="5" spans="1:2" ht="13.5">
      <c r="A5" s="3"/>
      <c r="B5" s="2"/>
    </row>
    <row r="6" ht="13.5">
      <c r="A6" s="1" t="s">
        <v>90</v>
      </c>
    </row>
    <row r="7" ht="13.5">
      <c r="A7" s="1" t="s">
        <v>138</v>
      </c>
    </row>
    <row r="9" spans="1:2" ht="13.5">
      <c r="A9" s="4" t="s">
        <v>98</v>
      </c>
      <c r="B9" s="3"/>
    </row>
    <row r="10" spans="1:2" ht="13.5">
      <c r="A10" s="4"/>
      <c r="B10" s="3"/>
    </row>
    <row r="11" spans="3:11" ht="41.25" customHeight="1">
      <c r="C11" s="13" t="s">
        <v>99</v>
      </c>
      <c r="D11" s="13"/>
      <c r="E11" s="13"/>
      <c r="F11" s="6"/>
      <c r="G11" s="13" t="s">
        <v>100</v>
      </c>
      <c r="H11" s="13"/>
      <c r="I11" s="13"/>
      <c r="K11" s="14"/>
    </row>
    <row r="12" spans="3:11" ht="13.5">
      <c r="C12" s="97"/>
      <c r="D12" s="97"/>
      <c r="E12" s="97" t="s">
        <v>101</v>
      </c>
      <c r="F12" s="96"/>
      <c r="G12" s="97"/>
      <c r="H12" s="97"/>
      <c r="I12" s="97" t="s">
        <v>101</v>
      </c>
      <c r="K12" s="14"/>
    </row>
    <row r="13" spans="3:11" ht="13.5">
      <c r="C13" s="97" t="s">
        <v>102</v>
      </c>
      <c r="D13" s="97"/>
      <c r="E13" s="97" t="s">
        <v>103</v>
      </c>
      <c r="F13" s="96"/>
      <c r="G13" s="97" t="s">
        <v>102</v>
      </c>
      <c r="H13" s="97"/>
      <c r="I13" s="97" t="s">
        <v>103</v>
      </c>
      <c r="K13" s="14"/>
    </row>
    <row r="14" spans="3:11" ht="13.5">
      <c r="C14" s="97" t="s">
        <v>104</v>
      </c>
      <c r="D14" s="97"/>
      <c r="E14" s="97" t="s">
        <v>104</v>
      </c>
      <c r="F14" s="96"/>
      <c r="G14" s="97" t="s">
        <v>105</v>
      </c>
      <c r="H14" s="97"/>
      <c r="I14" s="97" t="s">
        <v>106</v>
      </c>
      <c r="K14" s="14"/>
    </row>
    <row r="15" spans="1:11" ht="13.5">
      <c r="A15" s="6"/>
      <c r="B15" s="7"/>
      <c r="C15" s="98" t="s">
        <v>139</v>
      </c>
      <c r="D15" s="96"/>
      <c r="E15" s="98" t="s">
        <v>140</v>
      </c>
      <c r="F15" s="96"/>
      <c r="G15" s="98" t="str">
        <f>C15</f>
        <v>30.09.08</v>
      </c>
      <c r="H15" s="96"/>
      <c r="I15" s="98" t="str">
        <f>E15</f>
        <v>30.09.07</v>
      </c>
      <c r="K15" s="14"/>
    </row>
    <row r="16" spans="3:12" ht="13.5">
      <c r="C16" s="95" t="s">
        <v>107</v>
      </c>
      <c r="D16" s="96"/>
      <c r="E16" s="95" t="s">
        <v>107</v>
      </c>
      <c r="F16" s="96"/>
      <c r="G16" s="95" t="s">
        <v>107</v>
      </c>
      <c r="H16" s="96"/>
      <c r="I16" s="95" t="s">
        <v>107</v>
      </c>
      <c r="K16" s="14"/>
      <c r="L16" s="5" t="s">
        <v>108</v>
      </c>
    </row>
    <row r="17" spans="1:11" ht="13.5">
      <c r="A17" s="8"/>
      <c r="C17" s="9"/>
      <c r="D17" s="9"/>
      <c r="E17" s="9"/>
      <c r="F17" s="9"/>
      <c r="G17" s="9"/>
      <c r="H17" s="9"/>
      <c r="I17" s="9"/>
      <c r="K17" s="14"/>
    </row>
    <row r="18" spans="1:11" ht="13.5">
      <c r="A18" s="8">
        <v>1</v>
      </c>
      <c r="B18" s="11" t="s">
        <v>109</v>
      </c>
      <c r="C18" s="15">
        <f>Consol_PL!B13</f>
        <v>8255</v>
      </c>
      <c r="D18" s="16"/>
      <c r="E18" s="29">
        <f>Consol_PL!D13</f>
        <v>10610</v>
      </c>
      <c r="F18" s="17"/>
      <c r="G18" s="15">
        <f>Consol_PL!F13</f>
        <v>8255</v>
      </c>
      <c r="H18" s="15"/>
      <c r="I18" s="112">
        <f>Consol_PL!H13</f>
        <v>10610</v>
      </c>
      <c r="K18" s="14"/>
    </row>
    <row r="19" spans="1:11" ht="13.5">
      <c r="A19" s="8"/>
      <c r="B19" s="11"/>
      <c r="C19" s="18"/>
      <c r="D19" s="19"/>
      <c r="E19" s="30"/>
      <c r="F19" s="10"/>
      <c r="G19" s="18"/>
      <c r="H19" s="18"/>
      <c r="I19" s="30"/>
      <c r="K19" s="14"/>
    </row>
    <row r="20" spans="1:9" ht="13.5">
      <c r="A20" s="8">
        <v>2</v>
      </c>
      <c r="B20" s="12" t="s">
        <v>58</v>
      </c>
      <c r="C20" s="15">
        <f>Consol_PL!B25</f>
        <v>-2526</v>
      </c>
      <c r="D20" s="19"/>
      <c r="E20" s="18">
        <f>Consol_PL!D25</f>
        <v>-2842</v>
      </c>
      <c r="F20" s="10"/>
      <c r="G20" s="18">
        <f>Consol_PL!F25</f>
        <v>-2526</v>
      </c>
      <c r="H20" s="18"/>
      <c r="I20" s="18">
        <f>Consol_PL!H25</f>
        <v>-2842</v>
      </c>
    </row>
    <row r="21" spans="1:9" ht="13.5">
      <c r="A21" s="8"/>
      <c r="B21" s="11"/>
      <c r="C21" s="18"/>
      <c r="D21" s="19"/>
      <c r="E21" s="18"/>
      <c r="F21" s="10"/>
      <c r="G21" s="18"/>
      <c r="H21" s="18"/>
      <c r="I21" s="18"/>
    </row>
    <row r="22" spans="1:9" ht="27">
      <c r="A22" s="32">
        <v>3</v>
      </c>
      <c r="B22" s="12" t="s">
        <v>59</v>
      </c>
      <c r="C22" s="33">
        <f>Consol_PL!B30</f>
        <v>-2668</v>
      </c>
      <c r="D22" s="34"/>
      <c r="E22" s="33">
        <f>Consol_PL!D30</f>
        <v>-2979</v>
      </c>
      <c r="F22" s="35"/>
      <c r="G22" s="33">
        <f>Consol_PL!F30</f>
        <v>-2668</v>
      </c>
      <c r="H22" s="33"/>
      <c r="I22" s="33">
        <f>Consol_PL!H30</f>
        <v>-2979</v>
      </c>
    </row>
    <row r="23" spans="1:9" ht="13.5">
      <c r="A23" s="8"/>
      <c r="B23" s="11"/>
      <c r="C23" s="15"/>
      <c r="D23" s="16"/>
      <c r="E23" s="15"/>
      <c r="F23" s="10"/>
      <c r="G23" s="15"/>
      <c r="H23" s="15"/>
      <c r="I23" s="15"/>
    </row>
    <row r="24" spans="1:9" ht="13.5">
      <c r="A24" s="8">
        <v>4</v>
      </c>
      <c r="B24" s="12" t="s">
        <v>55</v>
      </c>
      <c r="C24" s="20">
        <f>Consol_PL!B35</f>
        <v>-2668</v>
      </c>
      <c r="D24" s="16"/>
      <c r="E24" s="20">
        <f>Consol_PL!D35</f>
        <v>-2979</v>
      </c>
      <c r="F24" s="10"/>
      <c r="G24" s="20">
        <f>Consol_PL!F35</f>
        <v>-2668</v>
      </c>
      <c r="H24" s="15"/>
      <c r="I24" s="20">
        <f>Consol_PL!H35</f>
        <v>-2979</v>
      </c>
    </row>
    <row r="25" spans="1:9" ht="13.5">
      <c r="A25" s="8"/>
      <c r="B25" s="11"/>
      <c r="C25" s="15"/>
      <c r="D25" s="16"/>
      <c r="E25" s="15"/>
      <c r="F25" s="10"/>
      <c r="G25" s="15"/>
      <c r="H25" s="15"/>
      <c r="I25" s="15"/>
    </row>
    <row r="26" spans="1:9" ht="13.5">
      <c r="A26" s="8">
        <v>5</v>
      </c>
      <c r="B26" s="11" t="s">
        <v>56</v>
      </c>
      <c r="C26" s="21">
        <f>Consol_PL!B38</f>
        <v>-2.4259838510220413</v>
      </c>
      <c r="D26" s="22"/>
      <c r="E26" s="21">
        <f>Consol_PL!D38</f>
        <v>-2.708772823161417</v>
      </c>
      <c r="F26" s="23"/>
      <c r="G26" s="21">
        <f>Consol_PL!F38</f>
        <v>-2.4259838510220413</v>
      </c>
      <c r="H26" s="24"/>
      <c r="I26" s="21">
        <f>Consol_PL!H38</f>
        <v>-2.708772823161417</v>
      </c>
    </row>
    <row r="27" spans="1:9" ht="13.5">
      <c r="A27" s="8"/>
      <c r="B27" s="11"/>
      <c r="C27" s="15"/>
      <c r="D27" s="16"/>
      <c r="E27" s="15"/>
      <c r="F27" s="10"/>
      <c r="G27" s="15"/>
      <c r="H27" s="15"/>
      <c r="I27" s="15"/>
    </row>
    <row r="28" spans="1:9" ht="13.5">
      <c r="A28" s="8">
        <v>6</v>
      </c>
      <c r="B28" s="11" t="s">
        <v>110</v>
      </c>
      <c r="C28" s="79">
        <v>0</v>
      </c>
      <c r="D28" s="45"/>
      <c r="E28" s="79">
        <v>0</v>
      </c>
      <c r="F28" s="44"/>
      <c r="G28" s="79">
        <v>0</v>
      </c>
      <c r="H28" s="79"/>
      <c r="I28" s="79">
        <v>0</v>
      </c>
    </row>
    <row r="29" spans="1:9" ht="30" customHeight="1">
      <c r="A29" s="8"/>
      <c r="B29" s="11"/>
      <c r="C29" s="133" t="s">
        <v>34</v>
      </c>
      <c r="D29" s="133"/>
      <c r="E29" s="133"/>
      <c r="F29" s="99"/>
      <c r="G29" s="133" t="s">
        <v>74</v>
      </c>
      <c r="H29" s="133"/>
      <c r="I29" s="133"/>
    </row>
    <row r="30" spans="1:9" ht="13.5">
      <c r="A30" s="8"/>
      <c r="B30" s="11"/>
      <c r="C30" s="133" t="s">
        <v>35</v>
      </c>
      <c r="D30" s="133"/>
      <c r="E30" s="133"/>
      <c r="F30" s="99"/>
      <c r="G30" s="133" t="s">
        <v>36</v>
      </c>
      <c r="H30" s="133"/>
      <c r="I30" s="133"/>
    </row>
    <row r="31" spans="1:9" ht="13.5">
      <c r="A31" s="8">
        <v>7</v>
      </c>
      <c r="B31" s="12" t="s">
        <v>72</v>
      </c>
      <c r="C31" s="25"/>
      <c r="D31" s="100"/>
      <c r="E31" s="24">
        <f>Consol_BS!B37/Consol_BS!B28</f>
        <v>0.4977540554302757</v>
      </c>
      <c r="F31" s="25"/>
      <c r="G31" s="26"/>
      <c r="H31" s="26"/>
      <c r="I31" s="24">
        <f>Consol_BS!D37/Consol_BS!D28</f>
        <v>0.5220138939404961</v>
      </c>
    </row>
    <row r="32" spans="3:9" ht="13.5">
      <c r="C32" s="10"/>
      <c r="D32" s="10"/>
      <c r="E32" s="80"/>
      <c r="F32" s="25"/>
      <c r="G32" s="25"/>
      <c r="H32" s="25"/>
      <c r="I32" s="25"/>
    </row>
    <row r="33" spans="2:9" ht="13.5">
      <c r="B33" s="12"/>
      <c r="C33" s="10"/>
      <c r="D33" s="10"/>
      <c r="E33" s="10"/>
      <c r="F33" s="10"/>
      <c r="G33" s="10"/>
      <c r="H33" s="10"/>
      <c r="I33" s="10"/>
    </row>
    <row r="34" spans="1:9" ht="13.5">
      <c r="A34" s="4" t="s">
        <v>20</v>
      </c>
      <c r="B34" s="3"/>
      <c r="C34" s="10"/>
      <c r="D34" s="10"/>
      <c r="E34" s="10"/>
      <c r="F34" s="10"/>
      <c r="G34" s="10"/>
      <c r="H34" s="10"/>
      <c r="I34" s="10"/>
    </row>
    <row r="35" spans="1:9" ht="13.5">
      <c r="A35" s="4"/>
      <c r="B35" s="3"/>
      <c r="C35" s="10"/>
      <c r="D35" s="10"/>
      <c r="E35" s="10"/>
      <c r="F35" s="10"/>
      <c r="G35" s="10"/>
      <c r="H35" s="10"/>
      <c r="I35" s="10"/>
    </row>
    <row r="36" spans="3:9" ht="13.5">
      <c r="C36" s="76" t="s">
        <v>99</v>
      </c>
      <c r="D36" s="76"/>
      <c r="E36" s="76"/>
      <c r="F36" s="77"/>
      <c r="G36" s="76" t="s">
        <v>100</v>
      </c>
      <c r="H36" s="76"/>
      <c r="I36" s="76"/>
    </row>
    <row r="37" spans="1:9" ht="13.5">
      <c r="A37" s="6"/>
      <c r="B37" s="7"/>
      <c r="C37" s="101" t="str">
        <f>C15</f>
        <v>30.09.08</v>
      </c>
      <c r="D37" s="101"/>
      <c r="E37" s="101" t="str">
        <f>E15</f>
        <v>30.09.07</v>
      </c>
      <c r="F37" s="101"/>
      <c r="G37" s="101" t="str">
        <f>G15</f>
        <v>30.09.08</v>
      </c>
      <c r="H37" s="101"/>
      <c r="I37" s="101" t="str">
        <f>I15</f>
        <v>30.09.07</v>
      </c>
    </row>
    <row r="38" spans="3:9" ht="13.5">
      <c r="C38" s="102" t="s">
        <v>107</v>
      </c>
      <c r="D38" s="101"/>
      <c r="E38" s="102" t="s">
        <v>107</v>
      </c>
      <c r="F38" s="101"/>
      <c r="G38" s="102" t="s">
        <v>107</v>
      </c>
      <c r="H38" s="101"/>
      <c r="I38" s="102" t="s">
        <v>107</v>
      </c>
    </row>
    <row r="39" spans="1:9" ht="13.5">
      <c r="A39" s="8"/>
      <c r="C39" s="17"/>
      <c r="D39" s="17"/>
      <c r="E39" s="17"/>
      <c r="F39" s="17"/>
      <c r="G39" s="17"/>
      <c r="H39" s="17"/>
      <c r="I39" s="17"/>
    </row>
    <row r="40" spans="1:9" ht="13.5">
      <c r="A40" s="8">
        <v>1</v>
      </c>
      <c r="B40" s="11" t="s">
        <v>127</v>
      </c>
      <c r="C40" s="15">
        <f>Consol_PL!B20</f>
        <v>-479</v>
      </c>
      <c r="D40" s="16"/>
      <c r="E40" s="15">
        <f>Consol_PL!D20</f>
        <v>-910</v>
      </c>
      <c r="F40" s="17"/>
      <c r="G40" s="15">
        <f>Consol_PL!F20</f>
        <v>-479</v>
      </c>
      <c r="H40" s="15"/>
      <c r="I40" s="15">
        <f>Consol_PL!H20</f>
        <v>-910</v>
      </c>
    </row>
    <row r="41" spans="1:9" ht="13.5">
      <c r="A41" s="8"/>
      <c r="B41" s="11"/>
      <c r="C41" s="18"/>
      <c r="D41" s="19"/>
      <c r="E41" s="18"/>
      <c r="F41" s="10"/>
      <c r="G41" s="18"/>
      <c r="H41" s="18"/>
      <c r="I41" s="18"/>
    </row>
    <row r="42" spans="1:9" ht="13.5">
      <c r="A42" s="8">
        <v>2</v>
      </c>
      <c r="B42" s="12" t="s">
        <v>21</v>
      </c>
      <c r="C42" s="15">
        <f>G42</f>
        <v>103</v>
      </c>
      <c r="D42" s="19"/>
      <c r="E42" s="18">
        <f>I42</f>
        <v>97</v>
      </c>
      <c r="F42" s="10"/>
      <c r="G42" s="15">
        <f>-Consol_CF!D17</f>
        <v>103</v>
      </c>
      <c r="H42" s="18"/>
      <c r="I42" s="18">
        <f>-Consol_CF!F17</f>
        <v>97</v>
      </c>
    </row>
    <row r="43" spans="1:9" ht="13.5">
      <c r="A43" s="8"/>
      <c r="B43" s="11"/>
      <c r="C43" s="18"/>
      <c r="D43" s="19"/>
      <c r="E43" s="18"/>
      <c r="F43" s="10"/>
      <c r="G43" s="18"/>
      <c r="H43" s="18"/>
      <c r="I43" s="18"/>
    </row>
    <row r="44" spans="1:11" ht="13.5">
      <c r="A44" s="8">
        <v>3</v>
      </c>
      <c r="B44" s="12" t="s">
        <v>57</v>
      </c>
      <c r="C44" s="15">
        <f>G44</f>
        <v>-2047</v>
      </c>
      <c r="D44" s="16"/>
      <c r="E44" s="10">
        <f>I44</f>
        <v>-1932</v>
      </c>
      <c r="F44" s="10"/>
      <c r="G44" s="15">
        <f>-Consol_CF!D16</f>
        <v>-2047</v>
      </c>
      <c r="H44" s="15"/>
      <c r="I44" s="15">
        <f>-Consol_CF!F16</f>
        <v>-1932</v>
      </c>
      <c r="K44" s="31"/>
    </row>
    <row r="45" spans="3:9" ht="12.75">
      <c r="C45" s="78"/>
      <c r="D45" s="78"/>
      <c r="E45" s="78"/>
      <c r="F45" s="78"/>
      <c r="G45" s="78"/>
      <c r="H45" s="78"/>
      <c r="I45" s="78"/>
    </row>
    <row r="46" ht="12.75"/>
    <row r="47" ht="13.5"/>
    <row r="48" ht="13.5">
      <c r="A48" s="28"/>
    </row>
    <row r="49" ht="13.5">
      <c r="A49" s="27"/>
    </row>
    <row r="50" ht="13.5">
      <c r="A50" s="27"/>
    </row>
  </sheetData>
  <mergeCells count="4">
    <mergeCell ref="C29:E29"/>
    <mergeCell ref="G29:I29"/>
    <mergeCell ref="C30:E30"/>
    <mergeCell ref="G30:I30"/>
  </mergeCells>
  <printOptions horizontalCentered="1"/>
  <pageMargins left="0" right="0" top="0.78" bottom="0.59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workbookViewId="0" topLeftCell="A19">
      <selection activeCell="F16" sqref="F16"/>
    </sheetView>
  </sheetViews>
  <sheetFormatPr defaultColWidth="9.140625" defaultRowHeight="12.75"/>
  <cols>
    <col min="1" max="1" width="29.421875" style="37" customWidth="1"/>
    <col min="2" max="2" width="14.28125" style="37" customWidth="1"/>
    <col min="3" max="3" width="1.421875" style="37" customWidth="1"/>
    <col min="4" max="4" width="13.421875" style="37" customWidth="1"/>
    <col min="5" max="5" width="1.421875" style="38" customWidth="1"/>
    <col min="6" max="6" width="13.421875" style="37" customWidth="1"/>
    <col min="7" max="7" width="1.8515625" style="38" customWidth="1"/>
    <col min="8" max="8" width="13.421875" style="37" customWidth="1"/>
    <col min="9" max="9" width="1.1484375" style="37" customWidth="1"/>
    <col min="10" max="16384" width="9.140625" style="37" customWidth="1"/>
  </cols>
  <sheetData>
    <row r="1" spans="1:3" ht="13.5">
      <c r="A1" s="36" t="str">
        <f>Summary!A1</f>
        <v>MITHRIL BERHAD</v>
      </c>
      <c r="B1" s="36"/>
      <c r="C1" s="36"/>
    </row>
    <row r="2" spans="1:3" ht="13.5">
      <c r="A2" s="7" t="str">
        <f>Summary!A2</f>
        <v>(Company No.: 577765-U)</v>
      </c>
      <c r="B2" s="7"/>
      <c r="C2" s="7"/>
    </row>
    <row r="4" spans="1:3" ht="13.5">
      <c r="A4" s="36" t="s">
        <v>85</v>
      </c>
      <c r="B4" s="36"/>
      <c r="C4" s="36"/>
    </row>
    <row r="5" spans="1:3" ht="13.5">
      <c r="A5" s="36" t="s">
        <v>137</v>
      </c>
      <c r="B5" s="36"/>
      <c r="C5" s="36"/>
    </row>
    <row r="6" spans="1:3" ht="13.5">
      <c r="A6" s="39"/>
      <c r="B6" s="39"/>
      <c r="C6" s="39"/>
    </row>
    <row r="7" spans="2:8" s="40" customFormat="1" ht="13.5">
      <c r="B7" s="84"/>
      <c r="C7" s="85"/>
      <c r="D7" s="84"/>
      <c r="E7" s="86"/>
      <c r="F7" s="87"/>
      <c r="G7" s="88"/>
      <c r="H7" s="84"/>
    </row>
    <row r="8" spans="2:8" s="40" customFormat="1" ht="13.5">
      <c r="B8" s="128" t="s">
        <v>37</v>
      </c>
      <c r="C8" s="130"/>
      <c r="D8" s="128" t="s">
        <v>38</v>
      </c>
      <c r="E8" s="131"/>
      <c r="F8" s="128" t="s">
        <v>142</v>
      </c>
      <c r="G8" s="130"/>
      <c r="H8" s="128" t="str">
        <f>F8</f>
        <v>3 Months</v>
      </c>
    </row>
    <row r="9" spans="2:8" s="40" customFormat="1" ht="13.5">
      <c r="B9" s="128" t="s">
        <v>39</v>
      </c>
      <c r="C9" s="130"/>
      <c r="D9" s="128" t="s">
        <v>39</v>
      </c>
      <c r="E9" s="131"/>
      <c r="F9" s="128" t="s">
        <v>40</v>
      </c>
      <c r="G9" s="130"/>
      <c r="H9" s="128" t="s">
        <v>40</v>
      </c>
    </row>
    <row r="10" spans="2:8" s="40" customFormat="1" ht="13.5">
      <c r="B10" s="130" t="str">
        <f>Summary!C15</f>
        <v>30.09.08</v>
      </c>
      <c r="C10" s="130"/>
      <c r="D10" s="130" t="str">
        <f>Summary!E15</f>
        <v>30.09.07</v>
      </c>
      <c r="E10" s="131"/>
      <c r="F10" s="130" t="str">
        <f>Summary!G15</f>
        <v>30.09.08</v>
      </c>
      <c r="G10" s="130"/>
      <c r="H10" s="130" t="str">
        <f>Summary!I15</f>
        <v>30.09.07</v>
      </c>
    </row>
    <row r="11" spans="2:8" s="40" customFormat="1" ht="20.25" customHeight="1">
      <c r="B11" s="132" t="s">
        <v>107</v>
      </c>
      <c r="C11" s="130"/>
      <c r="D11" s="132" t="s">
        <v>107</v>
      </c>
      <c r="E11" s="130"/>
      <c r="F11" s="132" t="s">
        <v>107</v>
      </c>
      <c r="G11" s="130"/>
      <c r="H11" s="132" t="s">
        <v>107</v>
      </c>
    </row>
    <row r="12" spans="4:8" ht="13.5">
      <c r="D12" s="42"/>
      <c r="E12" s="43"/>
      <c r="F12" s="42"/>
      <c r="G12" s="43"/>
      <c r="H12" s="42"/>
    </row>
    <row r="13" spans="1:8" ht="13.5">
      <c r="A13" s="40" t="s">
        <v>109</v>
      </c>
      <c r="B13" s="40">
        <f>F13</f>
        <v>8255</v>
      </c>
      <c r="C13" s="40"/>
      <c r="D13" s="37">
        <v>10610</v>
      </c>
      <c r="F13" s="37">
        <v>8255</v>
      </c>
      <c r="H13" s="40">
        <v>10610</v>
      </c>
    </row>
    <row r="14" spans="1:8" ht="13.5">
      <c r="A14" s="40"/>
      <c r="B14" s="40"/>
      <c r="C14" s="40"/>
      <c r="F14" s="44"/>
      <c r="G14" s="45"/>
      <c r="H14" s="40"/>
    </row>
    <row r="15" spans="1:8" ht="13.5">
      <c r="A15" s="40" t="s">
        <v>78</v>
      </c>
      <c r="B15" s="40">
        <f>F15</f>
        <v>-8974</v>
      </c>
      <c r="C15" s="40"/>
      <c r="D15" s="37">
        <v>-11715</v>
      </c>
      <c r="F15" s="37">
        <f>-5809-320-2845</f>
        <v>-8974</v>
      </c>
      <c r="H15" s="40">
        <v>-11715</v>
      </c>
    </row>
    <row r="16" spans="1:8" ht="13.5">
      <c r="A16" s="40"/>
      <c r="B16" s="40"/>
      <c r="C16" s="40"/>
      <c r="F16" s="44"/>
      <c r="G16" s="45"/>
      <c r="H16" s="40"/>
    </row>
    <row r="17" spans="1:8" ht="13.5">
      <c r="A17" s="40" t="s">
        <v>79</v>
      </c>
      <c r="B17" s="40">
        <f>+F17</f>
        <v>240</v>
      </c>
      <c r="C17" s="40"/>
      <c r="D17" s="37">
        <v>195</v>
      </c>
      <c r="F17" s="37">
        <f>137+103</f>
        <v>240</v>
      </c>
      <c r="H17" s="40">
        <v>195</v>
      </c>
    </row>
    <row r="18" spans="1:8" ht="13.5">
      <c r="A18" s="40"/>
      <c r="B18" s="103"/>
      <c r="C18" s="40"/>
      <c r="D18" s="46"/>
      <c r="F18" s="46"/>
      <c r="H18" s="46"/>
    </row>
    <row r="19" spans="1:3" ht="13.5">
      <c r="A19" s="40"/>
      <c r="B19" s="40"/>
      <c r="C19" s="40"/>
    </row>
    <row r="20" spans="1:8" ht="13.5">
      <c r="A20" s="40" t="s">
        <v>127</v>
      </c>
      <c r="B20" s="47">
        <f>B13+B15+B17</f>
        <v>-479</v>
      </c>
      <c r="C20" s="40"/>
      <c r="D20" s="37">
        <f>SUM(D13:D17)</f>
        <v>-910</v>
      </c>
      <c r="F20" s="47">
        <f>F13+F15+F17</f>
        <v>-479</v>
      </c>
      <c r="G20" s="48"/>
      <c r="H20" s="37">
        <f>SUM(H13:H17)</f>
        <v>-910</v>
      </c>
    </row>
    <row r="21" spans="6:7" ht="13.5">
      <c r="F21" s="44"/>
      <c r="G21" s="45"/>
    </row>
    <row r="22" spans="1:8" ht="13.5">
      <c r="A22" s="40" t="s">
        <v>80</v>
      </c>
      <c r="B22" s="40">
        <f>F22</f>
        <v>-2047</v>
      </c>
      <c r="C22" s="40"/>
      <c r="D22" s="37">
        <v>-1932</v>
      </c>
      <c r="F22" s="37">
        <v>-2047</v>
      </c>
      <c r="H22" s="37">
        <v>-1932</v>
      </c>
    </row>
    <row r="23" spans="1:8" ht="13.5">
      <c r="A23" s="40"/>
      <c r="B23" s="103"/>
      <c r="C23" s="40"/>
      <c r="D23" s="46"/>
      <c r="F23" s="46"/>
      <c r="H23" s="46"/>
    </row>
    <row r="24" spans="1:3" ht="13.5">
      <c r="A24" s="40"/>
      <c r="B24" s="40"/>
      <c r="C24" s="40"/>
    </row>
    <row r="25" spans="1:8" ht="13.5">
      <c r="A25" s="40" t="s">
        <v>58</v>
      </c>
      <c r="B25" s="47">
        <f>B20+B22</f>
        <v>-2526</v>
      </c>
      <c r="C25" s="40"/>
      <c r="D25" s="37">
        <f>SUM(D20:D22)</f>
        <v>-2842</v>
      </c>
      <c r="F25" s="47">
        <f>F20+F22</f>
        <v>-2526</v>
      </c>
      <c r="G25" s="48"/>
      <c r="H25" s="37">
        <f>SUM(H20:H22)</f>
        <v>-2842</v>
      </c>
    </row>
    <row r="26" spans="1:7" ht="13.5">
      <c r="A26" s="40"/>
      <c r="B26" s="40"/>
      <c r="C26" s="40"/>
      <c r="F26" s="47"/>
      <c r="G26" s="48"/>
    </row>
    <row r="27" spans="1:8" ht="13.5">
      <c r="A27" s="40" t="s">
        <v>122</v>
      </c>
      <c r="B27" s="40">
        <f>F27</f>
        <v>-142</v>
      </c>
      <c r="C27" s="40"/>
      <c r="D27" s="37">
        <v>-137</v>
      </c>
      <c r="F27" s="37">
        <v>-142</v>
      </c>
      <c r="H27" s="37">
        <v>-137</v>
      </c>
    </row>
    <row r="28" spans="2:8" ht="13.5">
      <c r="B28" s="46"/>
      <c r="D28" s="46"/>
      <c r="F28" s="49"/>
      <c r="G28" s="48"/>
      <c r="H28" s="46"/>
    </row>
    <row r="29" spans="6:7" ht="13.5">
      <c r="F29" s="47"/>
      <c r="G29" s="48"/>
    </row>
    <row r="30" spans="1:8" ht="13.5">
      <c r="A30" s="40" t="s">
        <v>60</v>
      </c>
      <c r="B30" s="37">
        <f>SUM(B25:B27)</f>
        <v>-2668</v>
      </c>
      <c r="C30" s="40"/>
      <c r="D30" s="37">
        <f>SUM(D25:D27)</f>
        <v>-2979</v>
      </c>
      <c r="F30" s="47">
        <f>F25+F27</f>
        <v>-2668</v>
      </c>
      <c r="G30" s="48"/>
      <c r="H30" s="37">
        <f>SUM(H25:H27)</f>
        <v>-2979</v>
      </c>
    </row>
    <row r="31" spans="1:7" ht="13.5">
      <c r="A31" s="40"/>
      <c r="B31" s="40"/>
      <c r="C31" s="40"/>
      <c r="F31" s="47"/>
      <c r="G31" s="48"/>
    </row>
    <row r="32" spans="1:8" ht="13.5">
      <c r="A32" s="40" t="s">
        <v>81</v>
      </c>
      <c r="B32" s="40">
        <v>0</v>
      </c>
      <c r="C32" s="40"/>
      <c r="D32" s="37">
        <v>0</v>
      </c>
      <c r="F32" s="47">
        <v>0</v>
      </c>
      <c r="G32" s="48"/>
      <c r="H32" s="37">
        <v>0</v>
      </c>
    </row>
    <row r="33" spans="1:8" ht="13.5">
      <c r="A33" s="40"/>
      <c r="B33" s="103"/>
      <c r="C33" s="40"/>
      <c r="D33" s="46"/>
      <c r="F33" s="49"/>
      <c r="G33" s="48"/>
      <c r="H33" s="46"/>
    </row>
    <row r="34" spans="1:7" ht="13.5">
      <c r="A34" s="40"/>
      <c r="B34" s="40"/>
      <c r="C34" s="40"/>
      <c r="F34" s="47"/>
      <c r="G34" s="48"/>
    </row>
    <row r="35" spans="1:8" ht="14.25" thickBot="1">
      <c r="A35" s="40" t="s">
        <v>55</v>
      </c>
      <c r="B35" s="51">
        <f>B30</f>
        <v>-2668</v>
      </c>
      <c r="C35" s="40"/>
      <c r="D35" s="50">
        <f>SUM(D30:D32)</f>
        <v>-2979</v>
      </c>
      <c r="F35" s="51">
        <f>F30</f>
        <v>-2668</v>
      </c>
      <c r="G35" s="48"/>
      <c r="H35" s="50">
        <f>SUM(H30:H32)</f>
        <v>-2979</v>
      </c>
    </row>
    <row r="36" spans="4:8" ht="14.25" thickTop="1">
      <c r="D36" s="38"/>
      <c r="F36" s="45"/>
      <c r="G36" s="45"/>
      <c r="H36" s="38"/>
    </row>
    <row r="37" spans="1:7" ht="13.5">
      <c r="A37" s="37" t="s">
        <v>132</v>
      </c>
      <c r="F37" s="44"/>
      <c r="G37" s="45"/>
    </row>
    <row r="38" spans="1:8" ht="13.5">
      <c r="A38" s="111" t="s">
        <v>133</v>
      </c>
      <c r="B38" s="104">
        <f>B30/109976*100</f>
        <v>-2.4259838510220413</v>
      </c>
      <c r="C38" s="40"/>
      <c r="D38" s="52">
        <f>D35/109976*100</f>
        <v>-2.708772823161417</v>
      </c>
      <c r="E38" s="52"/>
      <c r="F38" s="53">
        <f>F30/109976*100</f>
        <v>-2.4259838510220413</v>
      </c>
      <c r="G38" s="53"/>
      <c r="H38" s="52">
        <f>H35/109976*100</f>
        <v>-2.708772823161417</v>
      </c>
    </row>
    <row r="39" spans="1:8" ht="13.5">
      <c r="A39" s="111" t="s">
        <v>134</v>
      </c>
      <c r="B39" s="54" t="s">
        <v>111</v>
      </c>
      <c r="C39" s="40"/>
      <c r="D39" s="54" t="s">
        <v>111</v>
      </c>
      <c r="E39" s="54"/>
      <c r="F39" s="53" t="s">
        <v>111</v>
      </c>
      <c r="G39" s="53"/>
      <c r="H39" s="54" t="s">
        <v>111</v>
      </c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>
      <c r="A54" s="37" t="s">
        <v>92</v>
      </c>
    </row>
    <row r="55" ht="13.5">
      <c r="A55" s="37" t="s">
        <v>143</v>
      </c>
    </row>
  </sheetData>
  <printOptions horizontalCentered="1"/>
  <pageMargins left="0.45" right="0.2" top="0.65" bottom="0.65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workbookViewId="0" topLeftCell="A31">
      <selection activeCell="D46" sqref="D46"/>
    </sheetView>
  </sheetViews>
  <sheetFormatPr defaultColWidth="9.140625" defaultRowHeight="12.75"/>
  <cols>
    <col min="1" max="1" width="51.28125" style="40" customWidth="1"/>
    <col min="2" max="2" width="14.28125" style="113" bestFit="1" customWidth="1"/>
    <col min="3" max="3" width="1.7109375" style="113" customWidth="1"/>
    <col min="4" max="4" width="14.00390625" style="113" customWidth="1"/>
    <col min="5" max="5" width="6.28125" style="40" customWidth="1"/>
    <col min="6" max="6" width="11.421875" style="40" customWidth="1"/>
    <col min="7" max="7" width="12.421875" style="40" bestFit="1" customWidth="1"/>
    <col min="8" max="12" width="9.7109375" style="40" customWidth="1"/>
    <col min="13" max="16384" width="9.140625" style="40" customWidth="1"/>
  </cols>
  <sheetData>
    <row r="1" ht="13.5">
      <c r="A1" s="116" t="str">
        <f>Summary!A1</f>
        <v>MITHRIL BERHAD</v>
      </c>
    </row>
    <row r="2" ht="13.5">
      <c r="A2" s="117" t="str">
        <f>Consol_PL!A2</f>
        <v>(Company No.: 577765-U)</v>
      </c>
    </row>
    <row r="4" ht="13.5">
      <c r="A4" s="116" t="s">
        <v>112</v>
      </c>
    </row>
    <row r="5" ht="13.5">
      <c r="A5" s="116" t="s">
        <v>144</v>
      </c>
    </row>
    <row r="6" spans="2:4" ht="13.5">
      <c r="B6" s="82" t="s">
        <v>113</v>
      </c>
      <c r="C6" s="82"/>
      <c r="D6" s="82" t="s">
        <v>113</v>
      </c>
    </row>
    <row r="7" spans="2:4" ht="13.5">
      <c r="B7" s="105" t="s">
        <v>139</v>
      </c>
      <c r="C7" s="82"/>
      <c r="D7" s="105" t="s">
        <v>135</v>
      </c>
    </row>
    <row r="8" spans="2:4" ht="13.5">
      <c r="B8" s="82" t="s">
        <v>32</v>
      </c>
      <c r="C8" s="82"/>
      <c r="D8" s="82" t="s">
        <v>33</v>
      </c>
    </row>
    <row r="9" spans="2:4" s="107" customFormat="1" ht="15">
      <c r="B9" s="118" t="s">
        <v>107</v>
      </c>
      <c r="C9" s="83"/>
      <c r="D9" s="118" t="s">
        <v>107</v>
      </c>
    </row>
    <row r="10" spans="1:4" s="107" customFormat="1" ht="15">
      <c r="A10" s="119" t="s">
        <v>44</v>
      </c>
      <c r="B10" s="55"/>
      <c r="C10" s="41"/>
      <c r="D10" s="55"/>
    </row>
    <row r="11" ht="13.5">
      <c r="A11" s="116" t="s">
        <v>82</v>
      </c>
    </row>
    <row r="12" spans="1:4" ht="13.5">
      <c r="A12" s="40" t="s">
        <v>114</v>
      </c>
      <c r="B12" s="113">
        <v>33980</v>
      </c>
      <c r="D12" s="113">
        <f>37336+1</f>
        <v>37337</v>
      </c>
    </row>
    <row r="13" spans="1:4" ht="13.5">
      <c r="A13" s="40" t="s">
        <v>93</v>
      </c>
      <c r="B13" s="113">
        <v>2553</v>
      </c>
      <c r="D13" s="113">
        <v>2599</v>
      </c>
    </row>
    <row r="14" spans="1:4" ht="13.5">
      <c r="A14" s="40" t="s">
        <v>31</v>
      </c>
      <c r="B14" s="113">
        <v>100000</v>
      </c>
      <c r="D14" s="113">
        <v>100000</v>
      </c>
    </row>
    <row r="15" spans="1:4" ht="13.5">
      <c r="A15" s="40" t="s">
        <v>22</v>
      </c>
      <c r="B15" s="120">
        <v>15733</v>
      </c>
      <c r="D15" s="120">
        <v>15733</v>
      </c>
    </row>
    <row r="16" spans="2:4" ht="13.5">
      <c r="B16" s="121">
        <f>SUM(B12:B15)</f>
        <v>152266</v>
      </c>
      <c r="D16" s="121">
        <f>SUM(D12:D15)</f>
        <v>155669</v>
      </c>
    </row>
    <row r="17" ht="13.5">
      <c r="A17" s="116" t="s">
        <v>115</v>
      </c>
    </row>
    <row r="18" spans="1:4" ht="13.5">
      <c r="A18" s="40" t="s">
        <v>52</v>
      </c>
      <c r="B18" s="113">
        <v>2310</v>
      </c>
      <c r="D18" s="113">
        <v>2310</v>
      </c>
    </row>
    <row r="19" spans="1:4" ht="13.5">
      <c r="A19" s="40" t="s">
        <v>116</v>
      </c>
      <c r="B19" s="113">
        <v>8803</v>
      </c>
      <c r="D19" s="113">
        <v>8498</v>
      </c>
    </row>
    <row r="20" spans="1:4" ht="13.5">
      <c r="A20" s="40" t="s">
        <v>117</v>
      </c>
      <c r="B20" s="113">
        <f>5294+3498+1</f>
        <v>8793</v>
      </c>
      <c r="D20" s="113">
        <v>14241</v>
      </c>
    </row>
    <row r="21" spans="1:4" ht="13.5">
      <c r="A21" s="40" t="s">
        <v>155</v>
      </c>
      <c r="B21" s="113">
        <v>0</v>
      </c>
      <c r="D21" s="113">
        <v>275</v>
      </c>
    </row>
    <row r="22" spans="1:4" ht="13.5">
      <c r="A22" s="40" t="s">
        <v>118</v>
      </c>
      <c r="B22" s="120">
        <v>14670</v>
      </c>
      <c r="D22" s="120">
        <v>13660</v>
      </c>
    </row>
    <row r="23" spans="2:4" ht="13.5">
      <c r="B23" s="121">
        <f>SUM(B18:B22)</f>
        <v>34576</v>
      </c>
      <c r="D23" s="121">
        <f>SUM(D18:D22)</f>
        <v>38984</v>
      </c>
    </row>
    <row r="24" spans="1:4" ht="14.25" thickBot="1">
      <c r="A24" s="116" t="s">
        <v>45</v>
      </c>
      <c r="B24" s="122">
        <f>B16+B23</f>
        <v>186842</v>
      </c>
      <c r="D24" s="122">
        <f>D16+D23</f>
        <v>194653</v>
      </c>
    </row>
    <row r="26" ht="13.5">
      <c r="A26" s="116" t="s">
        <v>46</v>
      </c>
    </row>
    <row r="27" ht="13.5">
      <c r="A27" s="116" t="s">
        <v>47</v>
      </c>
    </row>
    <row r="28" spans="1:4" ht="13.5">
      <c r="A28" s="40" t="s">
        <v>123</v>
      </c>
      <c r="B28" s="113">
        <v>109976</v>
      </c>
      <c r="D28" s="113">
        <v>109976</v>
      </c>
    </row>
    <row r="29" spans="1:4" ht="13.5">
      <c r="A29" s="40" t="s">
        <v>94</v>
      </c>
      <c r="B29" s="113">
        <v>80339</v>
      </c>
      <c r="D29" s="113">
        <v>80339</v>
      </c>
    </row>
    <row r="30" spans="1:4" ht="13.5">
      <c r="A30" s="40" t="s">
        <v>95</v>
      </c>
      <c r="B30" s="113">
        <f>Consol_EQ!D19</f>
        <v>3895</v>
      </c>
      <c r="D30" s="113">
        <v>3895</v>
      </c>
    </row>
    <row r="31" ht="13.5">
      <c r="A31" s="40" t="s">
        <v>156</v>
      </c>
    </row>
    <row r="32" spans="1:4" ht="13.5">
      <c r="A32" s="40" t="s">
        <v>157</v>
      </c>
      <c r="B32" s="113">
        <v>962</v>
      </c>
      <c r="D32" s="113">
        <v>962</v>
      </c>
    </row>
    <row r="33" spans="1:4" ht="13.5">
      <c r="A33" s="40" t="s">
        <v>124</v>
      </c>
      <c r="B33" s="113">
        <v>10519</v>
      </c>
      <c r="D33" s="113">
        <v>10519</v>
      </c>
    </row>
    <row r="34" spans="1:4" ht="13.5">
      <c r="A34" s="40" t="s">
        <v>23</v>
      </c>
      <c r="B34" s="113">
        <v>46031</v>
      </c>
      <c r="D34" s="113">
        <v>46031</v>
      </c>
    </row>
    <row r="35" spans="1:4" ht="13.5">
      <c r="A35" s="40" t="s">
        <v>24</v>
      </c>
      <c r="B35" s="113">
        <v>12206</v>
      </c>
      <c r="D35" s="113">
        <v>12206</v>
      </c>
    </row>
    <row r="36" spans="1:4" ht="13.5">
      <c r="A36" s="40" t="s">
        <v>126</v>
      </c>
      <c r="B36" s="120">
        <v>-209187</v>
      </c>
      <c r="D36" s="120">
        <v>-206519</v>
      </c>
    </row>
    <row r="37" spans="1:4" ht="13.5">
      <c r="A37" s="116" t="s">
        <v>48</v>
      </c>
      <c r="B37" s="121">
        <f>SUM(B28:B36)</f>
        <v>54741</v>
      </c>
      <c r="D37" s="121">
        <f>SUM(D28:D36)</f>
        <v>57409</v>
      </c>
    </row>
    <row r="39" ht="13.5">
      <c r="A39" s="116" t="s">
        <v>49</v>
      </c>
    </row>
    <row r="40" spans="1:4" ht="13.5">
      <c r="A40" s="40" t="s">
        <v>125</v>
      </c>
      <c r="B40" s="113">
        <f>73042-B47-B48-B41</f>
        <v>20189</v>
      </c>
      <c r="D40" s="113">
        <f>70748-D41</f>
        <v>21055</v>
      </c>
    </row>
    <row r="41" spans="1:4" ht="13.5">
      <c r="A41" s="40" t="s">
        <v>27</v>
      </c>
      <c r="B41" s="113">
        <v>50239</v>
      </c>
      <c r="D41" s="113">
        <v>49693</v>
      </c>
    </row>
    <row r="42" spans="1:4" ht="13.5">
      <c r="A42" s="40" t="s">
        <v>83</v>
      </c>
      <c r="B42" s="113">
        <v>1367</v>
      </c>
      <c r="D42" s="113">
        <v>1225</v>
      </c>
    </row>
    <row r="43" spans="2:4" ht="13.5">
      <c r="B43" s="121">
        <f>SUM(B40:B42)</f>
        <v>71795</v>
      </c>
      <c r="D43" s="121">
        <f>SUM(D40:D42)</f>
        <v>71973</v>
      </c>
    </row>
    <row r="45" ht="13.5">
      <c r="A45" s="116" t="s">
        <v>119</v>
      </c>
    </row>
    <row r="46" spans="1:4" ht="13.5">
      <c r="A46" s="40" t="s">
        <v>121</v>
      </c>
      <c r="B46" s="113">
        <v>34777</v>
      </c>
      <c r="D46" s="113">
        <v>34527</v>
      </c>
    </row>
    <row r="47" spans="1:4" ht="13.5">
      <c r="A47" s="40" t="s">
        <v>25</v>
      </c>
      <c r="B47" s="113">
        <v>248</v>
      </c>
      <c r="D47" s="113">
        <v>364</v>
      </c>
    </row>
    <row r="48" spans="1:4" ht="13.5">
      <c r="A48" s="40" t="s">
        <v>26</v>
      </c>
      <c r="B48" s="113">
        <v>2366</v>
      </c>
      <c r="D48" s="113">
        <v>3482</v>
      </c>
    </row>
    <row r="49" spans="1:4" ht="13.5">
      <c r="A49" s="40" t="s">
        <v>120</v>
      </c>
      <c r="B49" s="113">
        <f>1770+19545</f>
        <v>21315</v>
      </c>
      <c r="D49" s="113">
        <v>25286</v>
      </c>
    </row>
    <row r="50" spans="1:4" ht="13.5">
      <c r="A50" s="40" t="s">
        <v>122</v>
      </c>
      <c r="B50" s="113">
        <v>1600</v>
      </c>
      <c r="D50" s="113">
        <v>1612</v>
      </c>
    </row>
    <row r="51" spans="2:4" ht="13.5">
      <c r="B51" s="121">
        <f>SUM(B46:B50)</f>
        <v>60306</v>
      </c>
      <c r="D51" s="121">
        <f>SUM(D46:D50)</f>
        <v>65271</v>
      </c>
    </row>
    <row r="52" spans="1:4" ht="13.5">
      <c r="A52" s="116" t="s">
        <v>50</v>
      </c>
      <c r="B52" s="121">
        <f>B43+B51</f>
        <v>132101</v>
      </c>
      <c r="D52" s="121">
        <f>D43+D51</f>
        <v>137244</v>
      </c>
    </row>
    <row r="53" spans="1:4" ht="14.25" thickBot="1">
      <c r="A53" s="116" t="s">
        <v>51</v>
      </c>
      <c r="B53" s="122">
        <f>B37+B52</f>
        <v>186842</v>
      </c>
      <c r="D53" s="122">
        <f>D37+D52</f>
        <v>194653</v>
      </c>
    </row>
    <row r="55" ht="13.5">
      <c r="A55" s="40" t="s">
        <v>96</v>
      </c>
    </row>
    <row r="56" ht="13.5">
      <c r="A56" s="40" t="s">
        <v>143</v>
      </c>
    </row>
    <row r="60" spans="2:4" ht="13.5">
      <c r="B60" s="113">
        <f>B24-B53</f>
        <v>0</v>
      </c>
      <c r="C60" s="113">
        <f>C24-C53</f>
        <v>0</v>
      </c>
      <c r="D60" s="113">
        <f>D24-D53</f>
        <v>0</v>
      </c>
    </row>
  </sheetData>
  <printOptions horizontalCentered="1"/>
  <pageMargins left="0.68" right="0.39" top="0.67" bottom="0.49" header="0.5" footer="0.39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SheetLayoutView="100" workbookViewId="0" topLeftCell="A18">
      <selection activeCell="B38" sqref="B38"/>
    </sheetView>
  </sheetViews>
  <sheetFormatPr defaultColWidth="9.140625" defaultRowHeight="12.75"/>
  <cols>
    <col min="1" max="1" width="3.28125" style="40" customWidth="1"/>
    <col min="2" max="2" width="3.421875" style="40" customWidth="1"/>
    <col min="3" max="3" width="51.140625" style="40" customWidth="1"/>
    <col min="4" max="4" width="14.28125" style="113" customWidth="1"/>
    <col min="5" max="5" width="3.140625" style="113" customWidth="1"/>
    <col min="6" max="6" width="14.28125" style="113" customWidth="1"/>
    <col min="7" max="7" width="7.421875" style="40" customWidth="1"/>
    <col min="8" max="8" width="10.28125" style="40" bestFit="1" customWidth="1"/>
    <col min="9" max="16384" width="9.140625" style="40" customWidth="1"/>
  </cols>
  <sheetData>
    <row r="1" spans="1:3" ht="13.5">
      <c r="A1" s="116" t="str">
        <f>Summary!A1</f>
        <v>MITHRIL BERHAD</v>
      </c>
      <c r="B1" s="116"/>
      <c r="C1" s="116"/>
    </row>
    <row r="2" spans="1:3" ht="13.5">
      <c r="A2" s="117" t="str">
        <f>Summary!A2</f>
        <v>(Company No.: 577765-U)</v>
      </c>
      <c r="B2" s="116"/>
      <c r="C2" s="116"/>
    </row>
    <row r="3" ht="7.5" customHeight="1"/>
    <row r="4" spans="1:3" ht="13.5">
      <c r="A4" s="116" t="s">
        <v>89</v>
      </c>
      <c r="B4" s="116"/>
      <c r="C4" s="116"/>
    </row>
    <row r="5" spans="1:3" ht="13.5">
      <c r="A5" s="116" t="s">
        <v>146</v>
      </c>
      <c r="B5" s="116"/>
      <c r="C5" s="116"/>
    </row>
    <row r="6" spans="1:3" ht="13.5">
      <c r="A6" s="116"/>
      <c r="B6" s="116"/>
      <c r="C6" s="116"/>
    </row>
    <row r="7" spans="4:6" ht="13.5">
      <c r="D7" s="128" t="s">
        <v>145</v>
      </c>
      <c r="E7" s="81"/>
      <c r="F7" s="128" t="str">
        <f>D7</f>
        <v>3 Months Ended</v>
      </c>
    </row>
    <row r="8" spans="4:6" ht="13.5">
      <c r="D8" s="128" t="s">
        <v>139</v>
      </c>
      <c r="E8" s="81"/>
      <c r="F8" s="128" t="s">
        <v>140</v>
      </c>
    </row>
    <row r="9" spans="4:6" ht="15">
      <c r="D9" s="129" t="s">
        <v>107</v>
      </c>
      <c r="E9" s="81"/>
      <c r="F9" s="129" t="s">
        <v>107</v>
      </c>
    </row>
    <row r="10" spans="1:3" ht="13.5">
      <c r="A10" s="116" t="s">
        <v>9</v>
      </c>
      <c r="B10" s="116"/>
      <c r="C10" s="116"/>
    </row>
    <row r="11" ht="6.75" customHeight="1"/>
    <row r="12" spans="2:6" s="107" customFormat="1" ht="13.5">
      <c r="B12" s="107" t="s">
        <v>58</v>
      </c>
      <c r="D12" s="114">
        <f>Consol_PL!F25</f>
        <v>-2526</v>
      </c>
      <c r="E12" s="114"/>
      <c r="F12" s="114">
        <f>Consol_PL!H25</f>
        <v>-2842</v>
      </c>
    </row>
    <row r="13" spans="2:6" s="107" customFormat="1" ht="13.5">
      <c r="B13" s="107" t="s">
        <v>75</v>
      </c>
      <c r="D13" s="114"/>
      <c r="E13" s="114"/>
      <c r="F13" s="114"/>
    </row>
    <row r="14" spans="3:6" s="107" customFormat="1" ht="13.5">
      <c r="C14" s="107" t="s">
        <v>53</v>
      </c>
      <c r="D14" s="114">
        <v>977</v>
      </c>
      <c r="E14" s="114"/>
      <c r="F14" s="114">
        <v>1420</v>
      </c>
    </row>
    <row r="15" spans="3:6" s="107" customFormat="1" ht="13.5">
      <c r="C15" s="107" t="s">
        <v>54</v>
      </c>
      <c r="D15" s="114">
        <v>46</v>
      </c>
      <c r="E15" s="114"/>
      <c r="F15" s="114">
        <v>65</v>
      </c>
    </row>
    <row r="16" spans="3:6" s="107" customFormat="1" ht="13.5">
      <c r="C16" s="107" t="s">
        <v>61</v>
      </c>
      <c r="D16" s="114">
        <v>2047</v>
      </c>
      <c r="E16" s="114"/>
      <c r="F16" s="114">
        <v>1932</v>
      </c>
    </row>
    <row r="17" spans="3:6" s="107" customFormat="1" ht="13.5">
      <c r="C17" s="107" t="s">
        <v>10</v>
      </c>
      <c r="D17" s="114">
        <v>-103</v>
      </c>
      <c r="E17" s="114"/>
      <c r="F17" s="114">
        <v>-97</v>
      </c>
    </row>
    <row r="18" spans="3:6" s="107" customFormat="1" ht="13.5">
      <c r="C18" s="107" t="s">
        <v>1</v>
      </c>
      <c r="D18" s="114">
        <v>-16</v>
      </c>
      <c r="E18" s="114"/>
      <c r="F18" s="114">
        <v>-7</v>
      </c>
    </row>
    <row r="19" spans="3:6" s="107" customFormat="1" ht="13.5">
      <c r="C19" s="107" t="s">
        <v>158</v>
      </c>
      <c r="D19" s="114">
        <v>-7</v>
      </c>
      <c r="E19" s="114"/>
      <c r="F19" s="114">
        <v>0</v>
      </c>
    </row>
    <row r="20" spans="3:6" s="107" customFormat="1" ht="13.5">
      <c r="C20" s="107" t="s">
        <v>159</v>
      </c>
      <c r="D20" s="114">
        <v>842</v>
      </c>
      <c r="E20" s="114"/>
      <c r="F20" s="114">
        <v>0</v>
      </c>
    </row>
    <row r="21" spans="3:6" s="107" customFormat="1" ht="13.5">
      <c r="C21" s="107" t="s">
        <v>163</v>
      </c>
      <c r="D21" s="120">
        <v>-144</v>
      </c>
      <c r="E21" s="114"/>
      <c r="F21" s="120">
        <v>0</v>
      </c>
    </row>
    <row r="22" spans="2:6" s="107" customFormat="1" ht="13.5">
      <c r="B22" s="123" t="s">
        <v>41</v>
      </c>
      <c r="D22" s="114">
        <f>SUM(D12:D21)</f>
        <v>1116</v>
      </c>
      <c r="E22" s="114"/>
      <c r="F22" s="114">
        <f>SUM(F12:F21)</f>
        <v>471</v>
      </c>
    </row>
    <row r="23" spans="4:6" s="107" customFormat="1" ht="7.5" customHeight="1">
      <c r="D23" s="114"/>
      <c r="E23" s="114"/>
      <c r="F23" s="114"/>
    </row>
    <row r="24" spans="2:6" s="107" customFormat="1" ht="13.5">
      <c r="B24" s="107" t="s">
        <v>11</v>
      </c>
      <c r="D24" s="114"/>
      <c r="E24" s="114"/>
      <c r="F24" s="114"/>
    </row>
    <row r="25" spans="3:6" s="107" customFormat="1" ht="13.5">
      <c r="C25" s="124" t="s">
        <v>162</v>
      </c>
      <c r="D25" s="114">
        <v>-160</v>
      </c>
      <c r="E25" s="114"/>
      <c r="F25" s="114">
        <v>256</v>
      </c>
    </row>
    <row r="26" spans="3:6" s="107" customFormat="1" ht="13.5">
      <c r="C26" s="124" t="s">
        <v>160</v>
      </c>
      <c r="D26" s="114">
        <v>1917</v>
      </c>
      <c r="E26" s="114"/>
      <c r="F26" s="114">
        <v>-1643</v>
      </c>
    </row>
    <row r="27" spans="3:6" s="107" customFormat="1" ht="13.5">
      <c r="C27" s="124" t="s">
        <v>161</v>
      </c>
      <c r="D27" s="114">
        <v>-416</v>
      </c>
      <c r="E27" s="114"/>
      <c r="F27" s="114">
        <v>-1095</v>
      </c>
    </row>
    <row r="28" spans="3:6" s="107" customFormat="1" ht="13.5">
      <c r="C28" s="104" t="s">
        <v>42</v>
      </c>
      <c r="D28" s="114">
        <v>-63</v>
      </c>
      <c r="E28" s="114"/>
      <c r="F28" s="114">
        <v>-265</v>
      </c>
    </row>
    <row r="29" spans="2:6" s="107" customFormat="1" ht="13.5">
      <c r="B29" s="107" t="s">
        <v>128</v>
      </c>
      <c r="D29" s="125">
        <f>SUM(D22:D28)</f>
        <v>2394</v>
      </c>
      <c r="E29" s="114"/>
      <c r="F29" s="125">
        <f>SUM(F22:F28)</f>
        <v>-2276</v>
      </c>
    </row>
    <row r="30" spans="3:6" s="107" customFormat="1" ht="13.5">
      <c r="C30" s="107" t="s">
        <v>3</v>
      </c>
      <c r="D30" s="114">
        <v>263</v>
      </c>
      <c r="E30" s="114"/>
      <c r="F30" s="114">
        <v>-495</v>
      </c>
    </row>
    <row r="31" spans="2:6" s="107" customFormat="1" ht="13.5">
      <c r="B31" s="107" t="s">
        <v>165</v>
      </c>
      <c r="D31" s="121">
        <f>SUM(D29:D30)</f>
        <v>2657</v>
      </c>
      <c r="E31" s="114"/>
      <c r="F31" s="121">
        <f>SUM(F29:F30)</f>
        <v>-2771</v>
      </c>
    </row>
    <row r="32" spans="1:6" s="107" customFormat="1" ht="7.5" customHeight="1">
      <c r="A32" s="119"/>
      <c r="B32" s="119"/>
      <c r="C32" s="119"/>
      <c r="D32" s="114"/>
      <c r="E32" s="114"/>
      <c r="F32" s="114"/>
    </row>
    <row r="33" spans="1:6" s="107" customFormat="1" ht="13.5">
      <c r="A33" s="119" t="s">
        <v>12</v>
      </c>
      <c r="B33" s="119"/>
      <c r="C33" s="119"/>
      <c r="D33" s="114"/>
      <c r="E33" s="114"/>
      <c r="F33" s="114"/>
    </row>
    <row r="34" spans="1:6" s="107" customFormat="1" ht="6.75" customHeight="1">
      <c r="A34" s="119"/>
      <c r="B34" s="119"/>
      <c r="C34" s="119"/>
      <c r="D34" s="114"/>
      <c r="E34" s="114"/>
      <c r="F34" s="114"/>
    </row>
    <row r="35" spans="2:6" s="107" customFormat="1" ht="13.5">
      <c r="B35" s="107" t="s">
        <v>13</v>
      </c>
      <c r="D35" s="114">
        <v>-197</v>
      </c>
      <c r="E35" s="114"/>
      <c r="F35" s="114">
        <f>-449+362</f>
        <v>-87</v>
      </c>
    </row>
    <row r="36" spans="2:6" s="107" customFormat="1" ht="13.5">
      <c r="B36" s="107" t="s">
        <v>43</v>
      </c>
      <c r="D36" s="114">
        <v>28</v>
      </c>
      <c r="E36" s="114"/>
      <c r="F36" s="114">
        <v>56</v>
      </c>
    </row>
    <row r="37" spans="2:6" s="107" customFormat="1" ht="13.5">
      <c r="B37" s="107" t="s">
        <v>170</v>
      </c>
      <c r="D37" s="114">
        <v>-3</v>
      </c>
      <c r="E37" s="114"/>
      <c r="F37" s="114">
        <v>0</v>
      </c>
    </row>
    <row r="38" spans="2:6" s="107" customFormat="1" ht="13.5">
      <c r="B38" s="107" t="s">
        <v>14</v>
      </c>
      <c r="D38" s="114">
        <v>103</v>
      </c>
      <c r="E38" s="114"/>
      <c r="F38" s="114">
        <v>97</v>
      </c>
    </row>
    <row r="39" spans="2:6" s="107" customFormat="1" ht="13.5">
      <c r="B39" s="107" t="s">
        <v>164</v>
      </c>
      <c r="D39" s="121">
        <f>SUM(D35:D38)</f>
        <v>-69</v>
      </c>
      <c r="E39" s="114"/>
      <c r="F39" s="121">
        <f>SUM(F35:F38)</f>
        <v>66</v>
      </c>
    </row>
    <row r="40" spans="4:6" s="107" customFormat="1" ht="6.75" customHeight="1">
      <c r="D40" s="114"/>
      <c r="E40" s="114"/>
      <c r="F40" s="114"/>
    </row>
    <row r="41" spans="1:6" s="107" customFormat="1" ht="13.5">
      <c r="A41" s="119" t="s">
        <v>15</v>
      </c>
      <c r="B41" s="119"/>
      <c r="C41" s="119"/>
      <c r="D41" s="114"/>
      <c r="E41" s="114"/>
      <c r="F41" s="114"/>
    </row>
    <row r="42" spans="4:6" s="107" customFormat="1" ht="7.5" customHeight="1">
      <c r="D42" s="114"/>
      <c r="E42" s="114"/>
      <c r="F42" s="114"/>
    </row>
    <row r="43" spans="2:6" s="107" customFormat="1" ht="13.5">
      <c r="B43" s="107" t="s">
        <v>28</v>
      </c>
      <c r="D43" s="114">
        <v>297</v>
      </c>
      <c r="E43" s="114"/>
      <c r="F43" s="114">
        <v>745</v>
      </c>
    </row>
    <row r="44" spans="2:6" s="107" customFormat="1" ht="13.5">
      <c r="B44" s="107" t="s">
        <v>76</v>
      </c>
      <c r="D44" s="114">
        <v>-100</v>
      </c>
      <c r="E44" s="114"/>
      <c r="F44" s="114">
        <v>-79</v>
      </c>
    </row>
    <row r="45" spans="2:6" s="107" customFormat="1" ht="13.5">
      <c r="B45" s="107" t="s">
        <v>29</v>
      </c>
      <c r="D45" s="114">
        <v>-300</v>
      </c>
      <c r="E45" s="114"/>
      <c r="F45" s="114">
        <v>-300</v>
      </c>
    </row>
    <row r="46" spans="2:6" s="107" customFormat="1" ht="13.5">
      <c r="B46" s="107" t="s">
        <v>30</v>
      </c>
      <c r="D46" s="114">
        <v>-313</v>
      </c>
      <c r="E46" s="114"/>
      <c r="F46" s="114">
        <v>-238</v>
      </c>
    </row>
    <row r="47" spans="2:6" s="107" customFormat="1" ht="13.5">
      <c r="B47" s="107" t="s">
        <v>129</v>
      </c>
      <c r="D47" s="121">
        <f>SUM(D43:D46)</f>
        <v>-416</v>
      </c>
      <c r="E47" s="114"/>
      <c r="F47" s="121">
        <f>SUM(F43:F46)</f>
        <v>128</v>
      </c>
    </row>
    <row r="48" spans="4:6" s="107" customFormat="1" ht="7.5" customHeight="1">
      <c r="D48" s="114"/>
      <c r="E48" s="114"/>
      <c r="F48" s="114"/>
    </row>
    <row r="49" spans="1:6" s="107" customFormat="1" ht="13.5">
      <c r="A49" s="119" t="s">
        <v>166</v>
      </c>
      <c r="B49" s="119"/>
      <c r="C49" s="119"/>
      <c r="D49" s="114">
        <f>D31+D39+D47</f>
        <v>2172</v>
      </c>
      <c r="E49" s="114"/>
      <c r="F49" s="114">
        <f>F31+F39+F47</f>
        <v>-2577</v>
      </c>
    </row>
    <row r="50" spans="1:6" s="107" customFormat="1" ht="13.5">
      <c r="A50" s="107" t="s">
        <v>4</v>
      </c>
      <c r="B50" s="119"/>
      <c r="C50" s="119"/>
      <c r="D50" s="114">
        <v>11061</v>
      </c>
      <c r="E50" s="114"/>
      <c r="F50" s="114">
        <v>12124</v>
      </c>
    </row>
    <row r="51" spans="1:6" s="107" customFormat="1" ht="14.25" thickBot="1">
      <c r="A51" s="119" t="s">
        <v>131</v>
      </c>
      <c r="B51" s="119"/>
      <c r="C51" s="119"/>
      <c r="D51" s="126">
        <f>SUM(D49:D50)</f>
        <v>13233</v>
      </c>
      <c r="E51" s="114"/>
      <c r="F51" s="126">
        <f>SUM(F49:F50)</f>
        <v>9547</v>
      </c>
    </row>
    <row r="52" spans="1:6" s="107" customFormat="1" ht="14.25" thickTop="1">
      <c r="A52" s="119"/>
      <c r="B52" s="119"/>
      <c r="C52" s="119"/>
      <c r="D52" s="114"/>
      <c r="E52" s="114"/>
      <c r="F52" s="114"/>
    </row>
    <row r="53" spans="1:6" s="107" customFormat="1" ht="13.5">
      <c r="A53" s="107" t="s">
        <v>16</v>
      </c>
      <c r="D53" s="114"/>
      <c r="E53" s="114"/>
      <c r="F53" s="114"/>
    </row>
    <row r="54" spans="2:6" s="107" customFormat="1" ht="13.5">
      <c r="B54" s="107" t="s">
        <v>167</v>
      </c>
      <c r="D54" s="114">
        <v>12850</v>
      </c>
      <c r="E54" s="114"/>
      <c r="F54" s="114">
        <v>9900</v>
      </c>
    </row>
    <row r="55" spans="2:6" s="107" customFormat="1" ht="13.5">
      <c r="B55" s="107" t="s">
        <v>168</v>
      </c>
      <c r="D55" s="114">
        <f>D51-D54-D56</f>
        <v>1819</v>
      </c>
      <c r="E55" s="114"/>
      <c r="F55" s="114">
        <f>F51-F54-F56</f>
        <v>2368</v>
      </c>
    </row>
    <row r="56" spans="2:6" ht="13.5">
      <c r="B56" s="40" t="s">
        <v>169</v>
      </c>
      <c r="D56" s="113">
        <v>-1436</v>
      </c>
      <c r="F56" s="113">
        <v>-2721</v>
      </c>
    </row>
    <row r="57" spans="4:6" ht="14.25" thickBot="1">
      <c r="D57" s="126">
        <f>SUM(D54:D56)</f>
        <v>13233</v>
      </c>
      <c r="E57" s="127"/>
      <c r="F57" s="126">
        <f>SUM(F54:F56)</f>
        <v>9547</v>
      </c>
    </row>
    <row r="58" spans="4:6" ht="14.25" thickTop="1">
      <c r="D58" s="41"/>
      <c r="E58" s="127"/>
      <c r="F58" s="41"/>
    </row>
    <row r="59" spans="4:6" ht="13.5">
      <c r="D59" s="41"/>
      <c r="E59" s="127"/>
      <c r="F59" s="41"/>
    </row>
    <row r="60" ht="13.5">
      <c r="A60" s="40" t="s">
        <v>84</v>
      </c>
    </row>
    <row r="61" ht="13.5">
      <c r="A61" s="40" t="s">
        <v>143</v>
      </c>
    </row>
    <row r="63" spans="4:6" ht="13.5">
      <c r="D63" s="113">
        <f>D51-D57</f>
        <v>0</v>
      </c>
      <c r="F63" s="113">
        <f>F51-F57</f>
        <v>0</v>
      </c>
    </row>
  </sheetData>
  <printOptions horizontalCentered="1"/>
  <pageMargins left="0.44" right="0.34" top="0.53" bottom="0.53" header="0.44" footer="0.2"/>
  <pageSetup fitToHeight="1" fitToWidth="1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9"/>
  <sheetViews>
    <sheetView tabSelected="1" view="pageBreakPreview" zoomScaleSheetLayoutView="100" workbookViewId="0" topLeftCell="A10">
      <selection activeCell="A16" sqref="A16"/>
    </sheetView>
  </sheetViews>
  <sheetFormatPr defaultColWidth="9.140625" defaultRowHeight="12.75"/>
  <cols>
    <col min="1" max="1" width="34.28125" style="37" customWidth="1"/>
    <col min="2" max="3" width="11.421875" style="37" customWidth="1"/>
    <col min="4" max="5" width="12.7109375" style="37" customWidth="1"/>
    <col min="6" max="6" width="15.28125" style="37" customWidth="1"/>
    <col min="7" max="7" width="13.7109375" style="37" customWidth="1"/>
    <col min="8" max="8" width="12.421875" style="37" bestFit="1" customWidth="1"/>
    <col min="9" max="9" width="0.71875" style="37" customWidth="1"/>
    <col min="10" max="16384" width="9.140625" style="37" customWidth="1"/>
  </cols>
  <sheetData>
    <row r="1" ht="13.5">
      <c r="A1" s="36" t="str">
        <f>'[1]Summary'!A1</f>
        <v>MITHRIL BERHAD</v>
      </c>
    </row>
    <row r="2" ht="13.5">
      <c r="A2" s="7" t="str">
        <f>Summary!A2</f>
        <v>(Company No.: 577765-U)</v>
      </c>
    </row>
    <row r="4" ht="13.5">
      <c r="A4" s="36" t="s">
        <v>86</v>
      </c>
    </row>
    <row r="5" ht="13.5">
      <c r="A5" s="36" t="str">
        <f>Consol_CF!A5</f>
        <v>FOR THE CUMULATIVE QUARTER ENDED 30TH SEPTEMBER 2008</v>
      </c>
    </row>
    <row r="7" ht="13.5">
      <c r="A7" s="39"/>
    </row>
    <row r="8" spans="2:8" ht="13.5">
      <c r="B8" s="59"/>
      <c r="C8" s="60" t="s">
        <v>17</v>
      </c>
      <c r="D8" s="89"/>
      <c r="E8" s="89"/>
      <c r="F8" s="61"/>
      <c r="G8" s="62" t="s">
        <v>18</v>
      </c>
      <c r="H8" s="63"/>
    </row>
    <row r="9" spans="2:8" ht="13.5">
      <c r="B9" s="64"/>
      <c r="C9" s="65"/>
      <c r="D9" s="56"/>
      <c r="E9" s="56"/>
      <c r="F9" s="66"/>
      <c r="G9" s="67"/>
      <c r="H9" s="68"/>
    </row>
    <row r="10" spans="2:8" s="42" customFormat="1" ht="13.5">
      <c r="B10" s="64" t="s">
        <v>62</v>
      </c>
      <c r="C10" s="70" t="s">
        <v>62</v>
      </c>
      <c r="D10" s="70" t="s">
        <v>63</v>
      </c>
      <c r="E10" s="115" t="s">
        <v>151</v>
      </c>
      <c r="F10" s="43" t="s">
        <v>64</v>
      </c>
      <c r="G10" s="64" t="s">
        <v>65</v>
      </c>
      <c r="H10" s="71" t="s">
        <v>19</v>
      </c>
    </row>
    <row r="11" spans="1:8" s="42" customFormat="1" ht="13.5">
      <c r="A11" s="69" t="s">
        <v>91</v>
      </c>
      <c r="B11" s="64" t="s">
        <v>66</v>
      </c>
      <c r="C11" s="70" t="s">
        <v>67</v>
      </c>
      <c r="D11" s="70" t="s">
        <v>68</v>
      </c>
      <c r="E11" s="64" t="s">
        <v>152</v>
      </c>
      <c r="F11" s="43" t="s">
        <v>69</v>
      </c>
      <c r="G11" s="64" t="s">
        <v>70</v>
      </c>
      <c r="H11" s="71"/>
    </row>
    <row r="12" spans="1:8" s="42" customFormat="1" ht="13.5">
      <c r="A12" s="106" t="str">
        <f>Consol_CF!D8</f>
        <v>30.09.08</v>
      </c>
      <c r="B12" s="67"/>
      <c r="C12" s="65"/>
      <c r="D12" s="65"/>
      <c r="E12" s="67" t="s">
        <v>153</v>
      </c>
      <c r="F12" s="56" t="s">
        <v>71</v>
      </c>
      <c r="G12" s="67"/>
      <c r="H12" s="66"/>
    </row>
    <row r="13" spans="2:8" ht="13.5">
      <c r="B13" s="64" t="s">
        <v>107</v>
      </c>
      <c r="C13" s="64" t="s">
        <v>107</v>
      </c>
      <c r="D13" s="64" t="s">
        <v>107</v>
      </c>
      <c r="E13" s="64" t="s">
        <v>107</v>
      </c>
      <c r="F13" s="64" t="s">
        <v>107</v>
      </c>
      <c r="G13" s="64" t="s">
        <v>107</v>
      </c>
      <c r="H13" s="64" t="s">
        <v>107</v>
      </c>
    </row>
    <row r="14" spans="2:8" ht="13.5">
      <c r="B14" s="64"/>
      <c r="C14" s="70"/>
      <c r="D14" s="70"/>
      <c r="E14" s="70"/>
      <c r="F14" s="64"/>
      <c r="G14" s="64"/>
      <c r="H14" s="68"/>
    </row>
    <row r="15" spans="1:9" ht="13.5">
      <c r="A15" s="37" t="s">
        <v>171</v>
      </c>
      <c r="B15" s="72">
        <v>109976</v>
      </c>
      <c r="C15" s="73">
        <v>80339</v>
      </c>
      <c r="D15" s="73">
        <v>3895</v>
      </c>
      <c r="E15" s="73">
        <v>962</v>
      </c>
      <c r="F15" s="72">
        <f>10519+58237</f>
        <v>68756</v>
      </c>
      <c r="G15" s="72">
        <v>-206519</v>
      </c>
      <c r="H15" s="68">
        <f>SUM(B15:G15)</f>
        <v>57409</v>
      </c>
      <c r="I15" s="37">
        <f>H15-'[1]Consol_BS'!D45</f>
        <v>57409</v>
      </c>
    </row>
    <row r="16" spans="2:8" s="38" customFormat="1" ht="13.5">
      <c r="B16" s="72"/>
      <c r="C16" s="73"/>
      <c r="D16" s="73"/>
      <c r="E16" s="73"/>
      <c r="F16" s="72"/>
      <c r="G16" s="72"/>
      <c r="H16" s="68"/>
    </row>
    <row r="17" spans="1:8" s="38" customFormat="1" ht="13.5">
      <c r="A17" s="38" t="s">
        <v>5</v>
      </c>
      <c r="B17" s="72">
        <v>0</v>
      </c>
      <c r="C17" s="73">
        <v>0</v>
      </c>
      <c r="D17" s="73">
        <v>0</v>
      </c>
      <c r="E17" s="73">
        <v>0</v>
      </c>
      <c r="F17" s="72">
        <v>0</v>
      </c>
      <c r="G17" s="72">
        <f>Consol_PL!F35</f>
        <v>-2668</v>
      </c>
      <c r="H17" s="68">
        <f>SUM(B17:G17)</f>
        <v>-2668</v>
      </c>
    </row>
    <row r="18" spans="2:8" s="107" customFormat="1" ht="13.5">
      <c r="B18" s="108"/>
      <c r="C18" s="109"/>
      <c r="D18" s="109"/>
      <c r="E18" s="109"/>
      <c r="F18" s="108"/>
      <c r="G18" s="108"/>
      <c r="H18" s="110"/>
    </row>
    <row r="19" spans="1:8" s="38" customFormat="1" ht="14.25" thickBot="1">
      <c r="A19" s="38" t="s">
        <v>150</v>
      </c>
      <c r="B19" s="74">
        <f aca="true" t="shared" si="0" ref="B19:H19">SUM(B15:B18)</f>
        <v>109976</v>
      </c>
      <c r="C19" s="74">
        <f t="shared" si="0"/>
        <v>80339</v>
      </c>
      <c r="D19" s="74">
        <f t="shared" si="0"/>
        <v>3895</v>
      </c>
      <c r="E19" s="74">
        <f t="shared" si="0"/>
        <v>962</v>
      </c>
      <c r="F19" s="74">
        <f t="shared" si="0"/>
        <v>68756</v>
      </c>
      <c r="G19" s="74">
        <f t="shared" si="0"/>
        <v>-209187</v>
      </c>
      <c r="H19" s="74">
        <f t="shared" si="0"/>
        <v>54741</v>
      </c>
    </row>
    <row r="20" s="38" customFormat="1" ht="14.25" thickTop="1">
      <c r="H20" s="75"/>
    </row>
    <row r="21" s="38" customFormat="1" ht="13.5"/>
    <row r="22" s="38" customFormat="1" ht="13.5">
      <c r="A22" s="58"/>
    </row>
    <row r="23" spans="1:8" s="38" customFormat="1" ht="13.5">
      <c r="A23" s="37"/>
      <c r="B23" s="59"/>
      <c r="C23" s="60" t="s">
        <v>17</v>
      </c>
      <c r="D23" s="89"/>
      <c r="E23" s="89"/>
      <c r="F23" s="61"/>
      <c r="G23" s="62" t="s">
        <v>18</v>
      </c>
      <c r="H23" s="63"/>
    </row>
    <row r="24" spans="1:8" s="38" customFormat="1" ht="13.5">
      <c r="A24" s="37"/>
      <c r="B24" s="64"/>
      <c r="C24" s="65"/>
      <c r="D24" s="56"/>
      <c r="E24" s="56"/>
      <c r="F24" s="66"/>
      <c r="G24" s="67"/>
      <c r="H24" s="68"/>
    </row>
    <row r="25" spans="2:8" s="38" customFormat="1" ht="13.5">
      <c r="B25" s="64" t="s">
        <v>62</v>
      </c>
      <c r="C25" s="70" t="s">
        <v>62</v>
      </c>
      <c r="D25" s="70" t="s">
        <v>63</v>
      </c>
      <c r="E25" s="115" t="s">
        <v>151</v>
      </c>
      <c r="F25" s="70" t="s">
        <v>64</v>
      </c>
      <c r="G25" s="64" t="s">
        <v>65</v>
      </c>
      <c r="H25" s="71" t="s">
        <v>19</v>
      </c>
    </row>
    <row r="26" spans="1:8" s="38" customFormat="1" ht="13.5">
      <c r="A26" s="69" t="s">
        <v>91</v>
      </c>
      <c r="B26" s="64" t="s">
        <v>66</v>
      </c>
      <c r="C26" s="70" t="s">
        <v>67</v>
      </c>
      <c r="D26" s="70" t="s">
        <v>68</v>
      </c>
      <c r="E26" s="64" t="s">
        <v>152</v>
      </c>
      <c r="F26" s="70" t="s">
        <v>69</v>
      </c>
      <c r="G26" s="64" t="s">
        <v>70</v>
      </c>
      <c r="H26" s="71"/>
    </row>
    <row r="27" spans="1:8" s="38" customFormat="1" ht="13.5">
      <c r="A27" s="106" t="s">
        <v>140</v>
      </c>
      <c r="B27" s="67"/>
      <c r="C27" s="65"/>
      <c r="D27" s="65"/>
      <c r="E27" s="67" t="s">
        <v>153</v>
      </c>
      <c r="F27" s="65" t="s">
        <v>71</v>
      </c>
      <c r="G27" s="67"/>
      <c r="H27" s="66"/>
    </row>
    <row r="28" spans="1:8" s="38" customFormat="1" ht="13.5">
      <c r="A28" s="37"/>
      <c r="B28" s="64" t="s">
        <v>107</v>
      </c>
      <c r="C28" s="64" t="s">
        <v>107</v>
      </c>
      <c r="D28" s="64" t="s">
        <v>107</v>
      </c>
      <c r="E28" s="64" t="s">
        <v>107</v>
      </c>
      <c r="F28" s="64" t="s">
        <v>107</v>
      </c>
      <c r="G28" s="64" t="s">
        <v>107</v>
      </c>
      <c r="H28" s="64" t="s">
        <v>107</v>
      </c>
    </row>
    <row r="29" spans="1:8" s="38" customFormat="1" ht="13.5">
      <c r="A29" s="37"/>
      <c r="B29" s="64"/>
      <c r="C29" s="70"/>
      <c r="D29" s="70"/>
      <c r="E29" s="70"/>
      <c r="F29" s="64"/>
      <c r="G29" s="64"/>
      <c r="H29" s="68"/>
    </row>
    <row r="30" spans="1:8" s="38" customFormat="1" ht="13.5">
      <c r="A30" s="37" t="s">
        <v>2</v>
      </c>
      <c r="B30" s="72">
        <v>109976</v>
      </c>
      <c r="C30" s="73">
        <f>80339088/1000</f>
        <v>80339.088</v>
      </c>
      <c r="D30" s="73">
        <v>14859</v>
      </c>
      <c r="E30" s="73">
        <v>0</v>
      </c>
      <c r="F30" s="72">
        <v>68756</v>
      </c>
      <c r="G30" s="72">
        <v>-192856</v>
      </c>
      <c r="H30" s="68">
        <f>SUM(B30:G30)</f>
        <v>81074.08799999999</v>
      </c>
    </row>
    <row r="31" spans="2:8" s="38" customFormat="1" ht="13.5">
      <c r="B31" s="72"/>
      <c r="C31" s="73"/>
      <c r="D31" s="73"/>
      <c r="E31" s="73"/>
      <c r="F31" s="72"/>
      <c r="G31" s="72"/>
      <c r="H31" s="68"/>
    </row>
    <row r="32" spans="1:8" s="38" customFormat="1" ht="13.5">
      <c r="A32" s="38" t="s">
        <v>5</v>
      </c>
      <c r="B32" s="72">
        <v>0</v>
      </c>
      <c r="C32" s="73">
        <v>0</v>
      </c>
      <c r="D32" s="73">
        <v>0</v>
      </c>
      <c r="E32" s="73">
        <v>0</v>
      </c>
      <c r="F32" s="72">
        <v>0</v>
      </c>
      <c r="G32" s="72">
        <f>Consol_PL!H30</f>
        <v>-2979</v>
      </c>
      <c r="H32" s="68">
        <f>SUM(B32:G32)</f>
        <v>-2979</v>
      </c>
    </row>
    <row r="33" spans="2:8" s="38" customFormat="1" ht="13.5">
      <c r="B33" s="72"/>
      <c r="C33" s="73"/>
      <c r="D33" s="73"/>
      <c r="E33" s="73"/>
      <c r="F33" s="72"/>
      <c r="G33" s="72"/>
      <c r="H33" s="68"/>
    </row>
    <row r="34" spans="1:8" s="38" customFormat="1" ht="13.5">
      <c r="A34" s="38" t="s">
        <v>148</v>
      </c>
      <c r="B34" s="72"/>
      <c r="C34" s="73"/>
      <c r="D34" s="73"/>
      <c r="E34" s="73"/>
      <c r="F34" s="72"/>
      <c r="G34" s="72"/>
      <c r="H34" s="68"/>
    </row>
    <row r="35" spans="1:8" s="38" customFormat="1" ht="13.5">
      <c r="A35" s="38" t="s">
        <v>136</v>
      </c>
      <c r="B35" s="72">
        <v>0</v>
      </c>
      <c r="C35" s="73">
        <v>0</v>
      </c>
      <c r="D35" s="73">
        <v>-3419</v>
      </c>
      <c r="E35" s="73">
        <v>0</v>
      </c>
      <c r="F35" s="72">
        <v>0</v>
      </c>
      <c r="G35" s="72">
        <v>0</v>
      </c>
      <c r="H35" s="68">
        <f>SUM(B35:G35)</f>
        <v>-3419</v>
      </c>
    </row>
    <row r="36" spans="2:8" s="38" customFormat="1" ht="13.5">
      <c r="B36" s="72"/>
      <c r="C36" s="73"/>
      <c r="D36" s="73"/>
      <c r="E36" s="73"/>
      <c r="F36" s="72"/>
      <c r="G36" s="72"/>
      <c r="H36" s="68"/>
    </row>
    <row r="37" spans="1:8" s="38" customFormat="1" ht="14.25" thickBot="1">
      <c r="A37" s="38" t="s">
        <v>149</v>
      </c>
      <c r="B37" s="74">
        <f>SUM(B30:B36)</f>
        <v>109976</v>
      </c>
      <c r="C37" s="74">
        <f aca="true" t="shared" si="1" ref="C37:H37">SUM(C30:C36)</f>
        <v>80339.088</v>
      </c>
      <c r="D37" s="74">
        <f t="shared" si="1"/>
        <v>11440</v>
      </c>
      <c r="E37" s="74">
        <f t="shared" si="1"/>
        <v>0</v>
      </c>
      <c r="F37" s="74">
        <f t="shared" si="1"/>
        <v>68756</v>
      </c>
      <c r="G37" s="74">
        <f t="shared" si="1"/>
        <v>-195835</v>
      </c>
      <c r="H37" s="74">
        <f t="shared" si="1"/>
        <v>74676.08799999999</v>
      </c>
    </row>
    <row r="38" s="38" customFormat="1" ht="14.25" thickTop="1">
      <c r="H38" s="75"/>
    </row>
    <row r="39" s="38" customFormat="1" ht="13.5">
      <c r="H39" s="75"/>
    </row>
    <row r="40" s="38" customFormat="1" ht="13.5">
      <c r="H40" s="75"/>
    </row>
    <row r="41" s="38" customFormat="1" ht="13.5">
      <c r="H41" s="75"/>
    </row>
    <row r="42" s="38" customFormat="1" ht="13.5">
      <c r="H42" s="75"/>
    </row>
    <row r="43" s="38" customFormat="1" ht="13.5">
      <c r="H43" s="75"/>
    </row>
    <row r="44" s="38" customFormat="1" ht="13.5">
      <c r="H44" s="75"/>
    </row>
    <row r="45" s="38" customFormat="1" ht="13.5">
      <c r="H45" s="75"/>
    </row>
    <row r="46" s="38" customFormat="1" ht="13.5">
      <c r="H46" s="75"/>
    </row>
    <row r="47" s="38" customFormat="1" ht="13.5">
      <c r="H47" s="75"/>
    </row>
    <row r="48" s="38" customFormat="1" ht="13.5">
      <c r="H48" s="75"/>
    </row>
    <row r="49" s="38" customFormat="1" ht="13.5">
      <c r="H49" s="75"/>
    </row>
    <row r="50" s="38" customFormat="1" ht="13.5">
      <c r="H50" s="75"/>
    </row>
    <row r="51" s="38" customFormat="1" ht="13.5">
      <c r="H51" s="75"/>
    </row>
    <row r="52" s="38" customFormat="1" ht="13.5">
      <c r="H52" s="75"/>
    </row>
    <row r="53" s="38" customFormat="1" ht="13.5">
      <c r="H53" s="75"/>
    </row>
    <row r="54" s="38" customFormat="1" ht="13.5">
      <c r="H54" s="75"/>
    </row>
    <row r="55" s="38" customFormat="1" ht="13.5">
      <c r="H55" s="75"/>
    </row>
    <row r="56" s="38" customFormat="1" ht="13.5">
      <c r="H56" s="75"/>
    </row>
    <row r="57" s="38" customFormat="1" ht="13.5">
      <c r="H57" s="75"/>
    </row>
    <row r="58" s="38" customFormat="1" ht="13.5">
      <c r="H58" s="75"/>
    </row>
    <row r="59" s="38" customFormat="1" ht="13.5">
      <c r="H59" s="75"/>
    </row>
    <row r="60" s="38" customFormat="1" ht="13.5">
      <c r="H60" s="75"/>
    </row>
    <row r="61" s="38" customFormat="1" ht="13.5">
      <c r="H61" s="75"/>
    </row>
    <row r="62" s="38" customFormat="1" ht="13.5"/>
    <row r="63" s="38" customFormat="1" ht="13.5"/>
    <row r="65" ht="13.5">
      <c r="A65" s="37" t="s">
        <v>6</v>
      </c>
    </row>
    <row r="66" ht="13.5">
      <c r="A66" s="37" t="s">
        <v>147</v>
      </c>
    </row>
    <row r="67" ht="13.5">
      <c r="A67" s="37" t="s">
        <v>73</v>
      </c>
    </row>
    <row r="69" ht="13.5">
      <c r="A69" s="37" t="s">
        <v>73</v>
      </c>
    </row>
  </sheetData>
  <printOptions horizontalCentered="1"/>
  <pageMargins left="0.51" right="0.36" top="0.82" bottom="0.66" header="0.5" footer="0.5"/>
  <pageSetup fitToHeight="1" fitToWidth="1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workbookViewId="0" topLeftCell="A1">
      <selection activeCell="H16" sqref="H16"/>
    </sheetView>
  </sheetViews>
  <sheetFormatPr defaultColWidth="9.140625" defaultRowHeight="12.75"/>
  <cols>
    <col min="1" max="1" width="43.57421875" style="37" customWidth="1"/>
    <col min="2" max="2" width="13.7109375" style="42" customWidth="1"/>
    <col min="3" max="3" width="1.7109375" style="42" customWidth="1"/>
    <col min="4" max="4" width="13.57421875" style="37" customWidth="1"/>
    <col min="5" max="5" width="12.28125" style="37" customWidth="1"/>
    <col min="6" max="16384" width="9.140625" style="37" customWidth="1"/>
  </cols>
  <sheetData>
    <row r="1" ht="13.5">
      <c r="A1" s="36" t="str">
        <f>Summary!A1</f>
        <v>MITHRIL BERHAD</v>
      </c>
    </row>
    <row r="2" ht="13.5">
      <c r="A2" s="7" t="s">
        <v>0</v>
      </c>
    </row>
    <row r="4" ht="13.5">
      <c r="A4" s="36" t="s">
        <v>88</v>
      </c>
    </row>
    <row r="5" ht="13.5">
      <c r="A5" s="36" t="str">
        <f>Consol_CF!A5</f>
        <v>FOR THE CUMULATIVE QUARTER ENDED 30TH SEPTEMBER 2008</v>
      </c>
    </row>
    <row r="8" spans="2:4" ht="25.5" customHeight="1">
      <c r="B8" s="92">
        <v>39721</v>
      </c>
      <c r="C8" s="93"/>
      <c r="D8" s="92">
        <v>39355</v>
      </c>
    </row>
    <row r="9" spans="2:4" ht="13.5">
      <c r="B9" s="93" t="s">
        <v>142</v>
      </c>
      <c r="C9" s="93"/>
      <c r="D9" s="93" t="str">
        <f>B9</f>
        <v>3 Months</v>
      </c>
    </row>
    <row r="10" spans="2:4" ht="13.5">
      <c r="B10" s="91" t="s">
        <v>40</v>
      </c>
      <c r="C10" s="91"/>
      <c r="D10" s="91" t="s">
        <v>40</v>
      </c>
    </row>
    <row r="11" spans="2:4" ht="13.5">
      <c r="B11" s="94" t="s">
        <v>77</v>
      </c>
      <c r="C11" s="93"/>
      <c r="D11" s="94" t="s">
        <v>77</v>
      </c>
    </row>
    <row r="12" spans="2:4" ht="15">
      <c r="B12" s="90" t="s">
        <v>107</v>
      </c>
      <c r="C12" s="91"/>
      <c r="D12" s="90" t="s">
        <v>107</v>
      </c>
    </row>
    <row r="13" ht="13.5">
      <c r="D13" s="42"/>
    </row>
    <row r="14" spans="1:4" s="107" customFormat="1" ht="13.5">
      <c r="A14" s="107" t="s">
        <v>154</v>
      </c>
      <c r="B14" s="114">
        <v>0</v>
      </c>
      <c r="C14" s="114"/>
      <c r="D14" s="114">
        <v>0</v>
      </c>
    </row>
    <row r="15" spans="2:4" s="107" customFormat="1" ht="13.5">
      <c r="B15" s="120"/>
      <c r="C15" s="114"/>
      <c r="D15" s="120"/>
    </row>
    <row r="16" spans="2:4" s="38" customFormat="1" ht="13.5">
      <c r="B16" s="43"/>
      <c r="C16" s="43"/>
      <c r="D16" s="43"/>
    </row>
    <row r="17" spans="1:4" s="38" customFormat="1" ht="13.5">
      <c r="A17" s="38" t="s">
        <v>8</v>
      </c>
      <c r="B17" s="43"/>
      <c r="C17" s="43"/>
      <c r="D17" s="43"/>
    </row>
    <row r="18" spans="1:4" s="38" customFormat="1" ht="13.5">
      <c r="A18" s="38" t="s">
        <v>7</v>
      </c>
      <c r="B18" s="43">
        <f>SUM(B14:B15)</f>
        <v>0</v>
      </c>
      <c r="C18" s="43"/>
      <c r="D18" s="43">
        <f>SUM(D14:D15)</f>
        <v>0</v>
      </c>
    </row>
    <row r="19" spans="2:4" s="38" customFormat="1" ht="13.5">
      <c r="B19" s="43"/>
      <c r="C19" s="43"/>
      <c r="D19" s="43"/>
    </row>
    <row r="20" spans="1:4" s="38" customFormat="1" ht="13.5">
      <c r="A20" s="38" t="s">
        <v>130</v>
      </c>
      <c r="B20" s="43">
        <f>Consol_EQ!G15+Consol_EQ!G17</f>
        <v>-209187</v>
      </c>
      <c r="C20" s="43"/>
      <c r="D20" s="43">
        <f>Consol_EQ!G30+Consol_EQ!G32</f>
        <v>-195835</v>
      </c>
    </row>
    <row r="21" spans="2:4" s="38" customFormat="1" ht="13.5">
      <c r="B21" s="43"/>
      <c r="C21" s="43"/>
      <c r="D21" s="43"/>
    </row>
    <row r="22" spans="1:4" s="38" customFormat="1" ht="14.25" thickBot="1">
      <c r="A22" s="38" t="s">
        <v>87</v>
      </c>
      <c r="B22" s="57">
        <f>SUM(B17:B20)</f>
        <v>-209187</v>
      </c>
      <c r="C22" s="43"/>
      <c r="D22" s="57">
        <f>SUM(D17:D20)</f>
        <v>-195835</v>
      </c>
    </row>
    <row r="23" spans="2:4" s="38" customFormat="1" ht="14.25" thickTop="1">
      <c r="B23" s="43"/>
      <c r="C23" s="43"/>
      <c r="D23" s="43"/>
    </row>
    <row r="25" spans="1:3" s="38" customFormat="1" ht="13.5">
      <c r="A25" s="58"/>
      <c r="B25" s="43"/>
      <c r="C25" s="43"/>
    </row>
    <row r="26" spans="2:3" s="38" customFormat="1" ht="13.5">
      <c r="B26" s="43"/>
      <c r="C26" s="43"/>
    </row>
    <row r="27" spans="2:3" s="38" customFormat="1" ht="13.5">
      <c r="B27" s="43"/>
      <c r="C27" s="43"/>
    </row>
    <row r="28" spans="2:3" s="38" customFormat="1" ht="13.5">
      <c r="B28" s="43"/>
      <c r="C28" s="43"/>
    </row>
    <row r="29" spans="2:3" s="38" customFormat="1" ht="13.5">
      <c r="B29" s="43"/>
      <c r="C29" s="43"/>
    </row>
    <row r="30" spans="2:3" s="38" customFormat="1" ht="13.5">
      <c r="B30" s="43"/>
      <c r="C30" s="43"/>
    </row>
    <row r="31" spans="1:3" s="38" customFormat="1" ht="13.5">
      <c r="A31" s="58"/>
      <c r="B31" s="43"/>
      <c r="C31" s="43"/>
    </row>
    <row r="32" spans="2:3" s="38" customFormat="1" ht="13.5">
      <c r="B32" s="43"/>
      <c r="C32" s="43"/>
    </row>
    <row r="33" spans="1:3" s="38" customFormat="1" ht="13.5">
      <c r="A33" s="58"/>
      <c r="B33" s="43"/>
      <c r="C33" s="43"/>
    </row>
    <row r="34" spans="2:3" s="38" customFormat="1" ht="13.5">
      <c r="B34" s="43"/>
      <c r="C34" s="43"/>
    </row>
    <row r="35" spans="2:3" s="38" customFormat="1" ht="13.5">
      <c r="B35" s="43"/>
      <c r="C35" s="43"/>
    </row>
    <row r="36" spans="2:3" s="38" customFormat="1" ht="13.5">
      <c r="B36" s="43"/>
      <c r="C36" s="43"/>
    </row>
    <row r="37" spans="2:3" s="38" customFormat="1" ht="13.5">
      <c r="B37" s="43"/>
      <c r="C37" s="43"/>
    </row>
    <row r="38" spans="2:3" s="38" customFormat="1" ht="13.5">
      <c r="B38" s="43"/>
      <c r="C38" s="43"/>
    </row>
    <row r="39" spans="2:3" s="38" customFormat="1" ht="13.5">
      <c r="B39" s="43"/>
      <c r="C39" s="43"/>
    </row>
    <row r="40" spans="2:3" s="38" customFormat="1" ht="13.5">
      <c r="B40" s="43"/>
      <c r="C40" s="43"/>
    </row>
    <row r="41" spans="2:3" s="38" customFormat="1" ht="13.5">
      <c r="B41" s="43"/>
      <c r="C41" s="43"/>
    </row>
    <row r="42" spans="2:3" s="38" customFormat="1" ht="13.5">
      <c r="B42" s="43"/>
      <c r="C42" s="43"/>
    </row>
    <row r="54" spans="2:4" s="38" customFormat="1" ht="13.5">
      <c r="B54" s="43">
        <f>B22-Consol_EQ!G19</f>
        <v>0</v>
      </c>
      <c r="C54" s="43"/>
      <c r="D54" s="43">
        <v>0</v>
      </c>
    </row>
  </sheetData>
  <printOptions horizontalCentered="1"/>
  <pageMargins left="0.79" right="0.48" top="0.88" bottom="0.73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SDN BHD</dc:creator>
  <cp:keywords/>
  <dc:description/>
  <cp:lastModifiedBy>Mithril </cp:lastModifiedBy>
  <cp:lastPrinted>2008-11-12T02:51:25Z</cp:lastPrinted>
  <dcterms:created xsi:type="dcterms:W3CDTF">2004-08-07T08:47:17Z</dcterms:created>
  <dcterms:modified xsi:type="dcterms:W3CDTF">2008-11-12T03:42:46Z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379389369</vt:i4>
  </property>
  <property fmtid="{D5CDD505-2E9C-101B-9397-08002B2CF9AE}" pid="3" name="_EmailSubject">
    <vt:lpwstr>Amended Quarterly report Sept 08 @ 12.11.08</vt:lpwstr>
  </property>
  <property fmtid="{D5CDD505-2E9C-101B-9397-08002B2CF9AE}" pid="4" name="_AuthorEmail">
    <vt:lpwstr>shima@mithril.com.my</vt:lpwstr>
  </property>
  <property fmtid="{D5CDD505-2E9C-101B-9397-08002B2CF9AE}" pid="5" name="_AuthorEmailDisplayName">
    <vt:lpwstr>Norhasimah Bte Mohd Hanif</vt:lpwstr>
  </property>
  <property fmtid="{D5CDD505-2E9C-101B-9397-08002B2CF9AE}" pid="6" name="_PreviousAdHocReviewCycleID">
    <vt:i4>-323318731</vt:i4>
  </property>
</Properties>
</file>